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Owner\Documents\Trustees MLK\"/>
    </mc:Choice>
  </mc:AlternateContent>
  <xr:revisionPtr revIDLastSave="0" documentId="13_ncr:1_{73030DC9-F026-49D4-AD0E-85A6B0525951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budget 2019" sheetId="1" r:id="rId1"/>
    <sheet name="Sheet 1" sheetId="2" r:id="rId2"/>
    <sheet name="Sheet 2" sheetId="3" r:id="rId3"/>
    <sheet name="Sheet 3" sheetId="4" r:id="rId4"/>
    <sheet name="mission" sheetId="5" r:id="rId5"/>
    <sheet name="Sheet1" sheetId="6" r:id="rId6"/>
  </sheets>
  <definedNames>
    <definedName name="_xlnm.Print_Area" localSheetId="0">'budget 2019'!$A$1:$I$290</definedName>
    <definedName name="_xlnm.Print_Titles" localSheetId="0">'budget 2019'!$1:$2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1" i="1" l="1"/>
  <c r="G279" i="1" l="1"/>
  <c r="D106" i="1" l="1"/>
  <c r="E106" i="1"/>
  <c r="H106" i="1"/>
  <c r="G106" i="1"/>
  <c r="F106" i="1"/>
  <c r="C212" i="1"/>
  <c r="D212" i="1"/>
  <c r="E212" i="1"/>
  <c r="F212" i="1"/>
  <c r="G212" i="1"/>
  <c r="H212" i="1"/>
  <c r="H190" i="1" l="1"/>
  <c r="H279" i="1" l="1"/>
  <c r="F279" i="1"/>
  <c r="E279" i="1"/>
  <c r="D279" i="1"/>
  <c r="C279" i="1"/>
  <c r="G260" i="1"/>
  <c r="H260" i="1"/>
  <c r="F260" i="1"/>
  <c r="E260" i="1"/>
  <c r="D260" i="1"/>
  <c r="C260" i="1"/>
  <c r="H252" i="1"/>
  <c r="G252" i="1"/>
  <c r="F252" i="1"/>
  <c r="E252" i="1"/>
  <c r="D252" i="1"/>
  <c r="C252" i="1"/>
  <c r="H235" i="1"/>
  <c r="H227" i="1" s="1"/>
  <c r="G235" i="1"/>
  <c r="G227" i="1" s="1"/>
  <c r="F235" i="1"/>
  <c r="E235" i="1"/>
  <c r="D235" i="1"/>
  <c r="D227" i="1" s="1"/>
  <c r="C235" i="1"/>
  <c r="C227" i="1" s="1"/>
  <c r="F227" i="1"/>
  <c r="E227" i="1"/>
  <c r="F217" i="1"/>
  <c r="H222" i="1"/>
  <c r="H217" i="1" s="1"/>
  <c r="G217" i="1"/>
  <c r="E217" i="1"/>
  <c r="D217" i="1"/>
  <c r="C217" i="1"/>
  <c r="H207" i="1"/>
  <c r="G207" i="1"/>
  <c r="F207" i="1"/>
  <c r="F190" i="1" s="1"/>
  <c r="D207" i="1"/>
  <c r="G199" i="1"/>
  <c r="G190" i="1" s="1"/>
  <c r="E199" i="1"/>
  <c r="E190" i="1" s="1"/>
  <c r="D199" i="1"/>
  <c r="C199" i="1"/>
  <c r="C190" i="1" s="1"/>
  <c r="H183" i="1"/>
  <c r="G183" i="1"/>
  <c r="F183" i="1"/>
  <c r="E183" i="1"/>
  <c r="D183" i="1"/>
  <c r="C183" i="1"/>
  <c r="H174" i="1"/>
  <c r="G174" i="1"/>
  <c r="F174" i="1"/>
  <c r="E174" i="1"/>
  <c r="D174" i="1"/>
  <c r="C174" i="1"/>
  <c r="H165" i="1"/>
  <c r="H157" i="1" s="1"/>
  <c r="G165" i="1"/>
  <c r="G157" i="1" s="1"/>
  <c r="F165" i="1"/>
  <c r="E165" i="1"/>
  <c r="D165" i="1"/>
  <c r="D157" i="1" s="1"/>
  <c r="C165" i="1"/>
  <c r="C157" i="1" s="1"/>
  <c r="F157" i="1"/>
  <c r="E157" i="1"/>
  <c r="H150" i="1"/>
  <c r="H140" i="1" s="1"/>
  <c r="G150" i="1"/>
  <c r="G140" i="1" s="1"/>
  <c r="F150" i="1"/>
  <c r="E150" i="1"/>
  <c r="D150" i="1"/>
  <c r="D140" i="1" s="1"/>
  <c r="C150" i="1"/>
  <c r="C140" i="1" s="1"/>
  <c r="E145" i="1"/>
  <c r="F144" i="1"/>
  <c r="H130" i="1"/>
  <c r="G130" i="1"/>
  <c r="F130" i="1"/>
  <c r="E130" i="1"/>
  <c r="D130" i="1"/>
  <c r="C130" i="1"/>
  <c r="E124" i="1"/>
  <c r="E122" i="1" s="1"/>
  <c r="C124" i="1"/>
  <c r="C122" i="1" s="1"/>
  <c r="H122" i="1"/>
  <c r="G122" i="1"/>
  <c r="F122" i="1"/>
  <c r="D122" i="1"/>
  <c r="H115" i="1"/>
  <c r="G115" i="1"/>
  <c r="F115" i="1"/>
  <c r="E115" i="1"/>
  <c r="D115" i="1"/>
  <c r="C115" i="1"/>
  <c r="E105" i="1"/>
  <c r="D105" i="1"/>
  <c r="C105" i="1"/>
  <c r="G105" i="1"/>
  <c r="F96" i="1"/>
  <c r="F105" i="1" s="1"/>
  <c r="H91" i="1"/>
  <c r="G91" i="1"/>
  <c r="F91" i="1"/>
  <c r="E91" i="1"/>
  <c r="D91" i="1"/>
  <c r="C91" i="1"/>
  <c r="E85" i="1"/>
  <c r="D85" i="1"/>
  <c r="C85" i="1"/>
  <c r="H85" i="1"/>
  <c r="F85" i="1"/>
  <c r="G85" i="1"/>
  <c r="H74" i="1"/>
  <c r="F74" i="1"/>
  <c r="E74" i="1"/>
  <c r="D74" i="1"/>
  <c r="C74" i="1"/>
  <c r="G74" i="1"/>
  <c r="H69" i="1"/>
  <c r="F69" i="1"/>
  <c r="E69" i="1"/>
  <c r="D69" i="1"/>
  <c r="C69" i="1"/>
  <c r="G69" i="1"/>
  <c r="H53" i="1"/>
  <c r="G53" i="1"/>
  <c r="F53" i="1"/>
  <c r="D53" i="1"/>
  <c r="E53" i="1"/>
  <c r="C53" i="1"/>
  <c r="E45" i="1"/>
  <c r="D45" i="1"/>
  <c r="C45" i="1"/>
  <c r="F35" i="1"/>
  <c r="H25" i="1"/>
  <c r="H45" i="1" s="1"/>
  <c r="F25" i="1"/>
  <c r="G45" i="1"/>
  <c r="H21" i="1"/>
  <c r="G21" i="1"/>
  <c r="F21" i="1"/>
  <c r="E21" i="1"/>
  <c r="D21" i="1"/>
  <c r="C21" i="1"/>
  <c r="H16" i="1"/>
  <c r="G16" i="1"/>
  <c r="F16" i="1"/>
  <c r="E16" i="1"/>
  <c r="D16" i="1"/>
  <c r="C16" i="1"/>
  <c r="H12" i="1"/>
  <c r="G12" i="1"/>
  <c r="F12" i="1"/>
  <c r="D12" i="1"/>
  <c r="C12" i="1"/>
  <c r="E12" i="1"/>
  <c r="H243" i="1" l="1"/>
  <c r="H281" i="1"/>
  <c r="C281" i="1"/>
  <c r="C243" i="1"/>
  <c r="G281" i="1"/>
  <c r="G243" i="1"/>
  <c r="D190" i="1"/>
  <c r="D281" i="1" s="1"/>
  <c r="F140" i="1"/>
  <c r="F281" i="1" s="1"/>
  <c r="E140" i="1"/>
  <c r="E281" i="1" s="1"/>
  <c r="D113" i="1"/>
  <c r="F45" i="1"/>
  <c r="F113" i="1" s="1"/>
  <c r="G113" i="1"/>
  <c r="E113" i="1"/>
  <c r="H105" i="1"/>
  <c r="H113" i="1" s="1"/>
  <c r="C271" i="1"/>
  <c r="G271" i="1"/>
  <c r="E271" i="1"/>
  <c r="D271" i="1"/>
  <c r="F271" i="1"/>
  <c r="G283" i="1" l="1"/>
  <c r="E243" i="1"/>
  <c r="E283" i="1" s="1"/>
  <c r="H283" i="1"/>
  <c r="D243" i="1"/>
  <c r="D283" i="1" s="1"/>
  <c r="F243" i="1"/>
  <c r="F283" i="1"/>
  <c r="C106" i="1"/>
  <c r="C283" i="1" s="1"/>
  <c r="E286" i="1" l="1"/>
  <c r="A2" i="1"/>
  <c r="C1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Steve</author>
    <author>Carla</author>
    <author>Stephen LaBoo</author>
    <author>Carla Yvonne</author>
    <author>Ta'Yanna Graves</author>
    <author>MLK Baptist</author>
  </authors>
  <commentList>
    <comment ref="D9" authorId="0" shapeId="0" xr:uid="{FC0AF9D5-E8F1-431F-956B-4343D1AF12AB}">
      <text>
        <r>
          <rPr>
            <b/>
            <sz val="9"/>
            <color indexed="81"/>
            <rFont val="Tahoma"/>
            <charset val="1"/>
          </rPr>
          <t>Anna:
Misc. Fund Raiser</t>
        </r>
        <r>
          <rPr>
            <sz val="9"/>
            <color indexed="81"/>
            <rFont val="Tahoma"/>
            <charset val="1"/>
          </rPr>
          <t xml:space="preserve">
Misc. Income</t>
        </r>
      </text>
    </comment>
    <comment ref="D11" authorId="1" shapeId="0" xr:uid="{00000000-0006-0000-0000-000001000000}">
      <text>
        <r>
          <rPr>
            <sz val="11"/>
            <color indexed="8"/>
            <rFont val="Helvetica Neue"/>
          </rPr>
          <t>Steve:
Misc Fund Raiser 
plus Stweradship</t>
        </r>
      </text>
    </comment>
    <comment ref="G22" authorId="1" shapeId="0" xr:uid="{00000000-0006-0000-0000-000002000000}">
      <text>
        <r>
          <rPr>
            <sz val="11"/>
            <color indexed="8"/>
            <rFont val="Helvetica Neue"/>
          </rPr>
          <t>Anna:
CHURCH ADMIN+ merchant acct +card reader
+easy tithe</t>
        </r>
      </text>
    </comment>
    <comment ref="G23" authorId="1" shapeId="0" xr:uid="{00000000-0006-0000-0000-000003000000}">
      <text>
        <r>
          <rPr>
            <sz val="11"/>
            <color indexed="8"/>
            <rFont val="Helvetica Neue"/>
          </rPr>
          <t>Steve:
Church Build. Maint. &amp;
MWHH Build maint
Rental Repair
modular repair &amp; MWHH REPAIR EXPENSE &amp;
GROUND MAINT.</t>
        </r>
      </text>
    </comment>
    <comment ref="D24" authorId="2" shapeId="0" xr:uid="{00000000-0006-0000-0000-000004000000}">
      <text>
        <r>
          <rPr>
            <sz val="11"/>
            <color indexed="8"/>
            <rFont val="Helvetica Neue"/>
          </rPr>
          <t>Carla:
Includes only the amounts contributed by the enveloped.</t>
        </r>
      </text>
    </comment>
    <comment ref="G24" authorId="2" shapeId="0" xr:uid="{00000000-0006-0000-0000-000005000000}">
      <text>
        <r>
          <rPr>
            <sz val="11"/>
            <color indexed="8"/>
            <rFont val="Helvetica Neue"/>
          </rPr>
          <t>Carla:
Includes only the amounts contributed by the enveloped.</t>
        </r>
      </text>
    </comment>
    <comment ref="G27" authorId="3" shapeId="0" xr:uid="{00000000-0006-0000-0000-000006000000}">
      <text>
        <r>
          <rPr>
            <sz val="11"/>
            <color indexed="8"/>
            <rFont val="Helvetica Neue"/>
          </rPr>
          <t>Stephen LaBoo:
Church Equip. + Church Supplies</t>
        </r>
      </text>
    </comment>
    <comment ref="B28" authorId="4" shapeId="0" xr:uid="{00000000-0006-0000-0000-000007000000}">
      <text>
        <r>
          <rPr>
            <sz val="11"/>
            <color indexed="8"/>
            <rFont val="Helvetica Neue"/>
          </rPr>
          <t>Carla Yvonne:
Includes lighting, improvements to the building.</t>
        </r>
      </text>
    </comment>
    <comment ref="F28" authorId="1" shapeId="0" xr:uid="{00000000-0006-0000-0000-000008000000}">
      <text>
        <r>
          <rPr>
            <sz val="11"/>
            <color indexed="8"/>
            <rFont val="Helvetica Neue"/>
          </rPr>
          <t>Steve:
$1000 for security cameras
a) video Equip
b)  Chairs  
c)  Door repairs
d) reader board
e) 
f) paint exterior</t>
        </r>
      </text>
    </comment>
    <comment ref="G28" authorId="1" shapeId="0" xr:uid="{00000000-0006-0000-0000-000009000000}">
      <text>
        <r>
          <rPr>
            <sz val="11"/>
            <color indexed="8"/>
            <rFont val="Helvetica Neue"/>
          </rPr>
          <t>Anna:
new pulpit and flooring/office door
complete remodel of men and womens bathrooms
playground
painting exterior of church
re-keyed church</t>
        </r>
      </text>
    </comment>
    <comment ref="H28" authorId="1" shapeId="0" xr:uid="{00000000-0006-0000-0000-00000A000000}">
      <text>
        <r>
          <rPr>
            <sz val="11"/>
            <color indexed="8"/>
            <rFont val="Helvetica Neue"/>
          </rPr>
          <t>Steve:
a) security update/cameras/gate
b) rental repairs
c) heating/air conditioner
d) reader board/sign
e) paint interior</t>
        </r>
      </text>
    </comment>
    <comment ref="F30" authorId="1" shapeId="0" xr:uid="{00000000-0006-0000-0000-00000B000000}">
      <text>
        <r>
          <rPr>
            <sz val="11"/>
            <color indexed="8"/>
            <rFont val="Helvetica Neue"/>
          </rPr>
          <t>Steve:
$200 for grounds work during winter</t>
        </r>
      </text>
    </comment>
    <comment ref="G30" authorId="1" shapeId="0" xr:uid="{00000000-0006-0000-0000-00000C000000}">
      <text>
        <r>
          <rPr>
            <sz val="11"/>
            <color indexed="8"/>
            <rFont val="Helvetica Neue"/>
          </rPr>
          <t>Steve:
Ground Equipment repair
ground maintenance, landscaping</t>
        </r>
      </text>
    </comment>
    <comment ref="H30" authorId="1" shapeId="0" xr:uid="{00000000-0006-0000-0000-00000D000000}">
      <text>
        <r>
          <rPr>
            <sz val="11"/>
            <color indexed="8"/>
            <rFont val="Helvetica Neue"/>
          </rPr>
          <t>Steve:
$200 for grounds work during winter
includes landscaping</t>
        </r>
      </text>
    </comment>
    <comment ref="F31" authorId="1" shapeId="0" xr:uid="{00000000-0006-0000-0000-00000E000000}">
      <text>
        <r>
          <rPr>
            <sz val="11"/>
            <color indexed="8"/>
            <rFont val="Helvetica Neue"/>
          </rPr>
          <t>Steve:
$1000 for organ tuning.</t>
        </r>
      </text>
    </comment>
    <comment ref="G31" authorId="1" shapeId="0" xr:uid="{00000000-0006-0000-0000-00000F000000}">
      <text>
        <r>
          <rPr>
            <sz val="11"/>
            <color indexed="8"/>
            <rFont val="Helvetica Neue"/>
          </rPr>
          <t>Steve:
Music service &amp; repair
Misc expense</t>
        </r>
      </text>
    </comment>
    <comment ref="G32" authorId="1" shapeId="0" xr:uid="{00000000-0006-0000-0000-000011000000}">
      <text>
        <r>
          <rPr>
            <sz val="11"/>
            <color indexed="8"/>
            <rFont val="Helvetica Neue"/>
          </rPr>
          <t xml:space="preserve">Steve:
Janitorial </t>
        </r>
      </text>
    </comment>
    <comment ref="G46" authorId="1" shapeId="0" xr:uid="{00000000-0006-0000-0000-000012000000}">
      <text>
        <r>
          <rPr>
            <sz val="11"/>
            <color indexed="8"/>
            <rFont val="Helvetica Neue"/>
          </rPr>
          <t>Steve:
beginning balance - current balance - campaign 99</t>
        </r>
      </text>
    </comment>
    <comment ref="F47" authorId="1" shapeId="0" xr:uid="{00000000-0006-0000-0000-000013000000}">
      <text>
        <r>
          <rPr>
            <sz val="11"/>
            <color indexed="8"/>
            <rFont val="Helvetica Neue"/>
          </rPr>
          <t xml:space="preserve">Steve:
</t>
        </r>
      </text>
    </comment>
    <comment ref="G47" authorId="1" shapeId="0" xr:uid="{00000000-0006-0000-0000-000014000000}">
      <text>
        <r>
          <rPr>
            <sz val="11"/>
            <color indexed="8"/>
            <rFont val="Helvetica Neue"/>
          </rPr>
          <t xml:space="preserve">Steve:
</t>
        </r>
      </text>
    </comment>
    <comment ref="H47" authorId="1" shapeId="0" xr:uid="{00000000-0006-0000-0000-000015000000}">
      <text>
        <r>
          <rPr>
            <sz val="11"/>
            <color indexed="8"/>
            <rFont val="Helvetica Neue"/>
          </rPr>
          <t xml:space="preserve">Steve:
</t>
        </r>
      </text>
    </comment>
    <comment ref="D48" authorId="1" shapeId="0" xr:uid="{00000000-0006-0000-0000-000016000000}">
      <text>
        <r>
          <rPr>
            <sz val="11"/>
            <color indexed="8"/>
            <rFont val="Helvetica Neue"/>
          </rPr>
          <t>Steve:
church rental, Chelan House, and 10 st. house and church use income</t>
        </r>
      </text>
    </comment>
    <comment ref="G49" authorId="1" shapeId="0" xr:uid="{00000000-0006-0000-0000-000017000000}">
      <text>
        <r>
          <rPr>
            <sz val="11"/>
            <color indexed="8"/>
            <rFont val="Helvetica Neue"/>
          </rPr>
          <t>Steve:
rental prop
house</t>
        </r>
      </text>
    </comment>
    <comment ref="F54" authorId="1" shapeId="0" xr:uid="{00000000-0006-0000-0000-000018000000}">
      <text>
        <r>
          <rPr>
            <sz val="11"/>
            <color indexed="8"/>
            <rFont val="Helvetica Neue"/>
          </rPr>
          <t xml:space="preserve">Steve:
Church electricity </t>
        </r>
      </text>
    </comment>
    <comment ref="G54" authorId="1" shapeId="0" xr:uid="{00000000-0006-0000-0000-000019000000}">
      <text>
        <r>
          <rPr>
            <sz val="11"/>
            <color indexed="8"/>
            <rFont val="Helvetica Neue"/>
          </rPr>
          <t xml:space="preserve">Steve:
Church electricity </t>
        </r>
      </text>
    </comment>
    <comment ref="H54" authorId="1" shapeId="0" xr:uid="{00000000-0006-0000-0000-00001A000000}">
      <text>
        <r>
          <rPr>
            <sz val="11"/>
            <color indexed="8"/>
            <rFont val="Helvetica Neue"/>
          </rPr>
          <t xml:space="preserve">Steve:
Church electricity </t>
        </r>
      </text>
    </comment>
    <comment ref="F55" authorId="5" shapeId="0" xr:uid="{00000000-0006-0000-0000-00001B000000}">
      <text>
        <r>
          <rPr>
            <sz val="11"/>
            <color indexed="8"/>
            <rFont val="Helvetica Neue"/>
          </rPr>
          <t xml:space="preserve">Ta'Yanna Graves:
Steve
Increase due to Rental
</t>
        </r>
      </text>
    </comment>
    <comment ref="G55" authorId="1" shapeId="0" xr:uid="{00000000-0006-0000-0000-00001C000000}">
      <text>
        <r>
          <rPr>
            <sz val="11"/>
            <color indexed="8"/>
            <rFont val="Helvetica Neue"/>
          </rPr>
          <t>Steve:
 modular &amp; MWHH</t>
        </r>
      </text>
    </comment>
    <comment ref="H55" authorId="5" shapeId="0" xr:uid="{00000000-0006-0000-0000-00001D000000}">
      <text>
        <r>
          <rPr>
            <sz val="11"/>
            <color indexed="8"/>
            <rFont val="Helvetica Neue"/>
          </rPr>
          <t xml:space="preserve">Ta'Yanna Graves:
Steve
Increase due to Rental
</t>
        </r>
      </text>
    </comment>
    <comment ref="G58" authorId="1" shapeId="0" xr:uid="{00000000-0006-0000-0000-00001E000000}">
      <text>
        <r>
          <rPr>
            <sz val="11"/>
            <color indexed="8"/>
            <rFont val="Helvetica Neue"/>
          </rPr>
          <t>Steve:
see security system</t>
        </r>
      </text>
    </comment>
    <comment ref="G64" authorId="3" shapeId="0" xr:uid="{00000000-0006-0000-0000-00001F000000}">
      <text>
        <r>
          <rPr>
            <sz val="11"/>
            <color indexed="8"/>
            <rFont val="Helvetica Neue"/>
          </rPr>
          <t>Stephen LaBoo:
Church water &amp; rental house 16.74</t>
        </r>
      </text>
    </comment>
    <comment ref="F73" authorId="5" shapeId="0" xr:uid="{00000000-0006-0000-0000-000020000000}">
      <text>
        <r>
          <rPr>
            <sz val="11"/>
            <color indexed="8"/>
            <rFont val="Helvetica Neue"/>
          </rPr>
          <t xml:space="preserve">Ta'Yanna Graves:
Steve:
Van will start to transport congragation for service
</t>
        </r>
      </text>
    </comment>
    <comment ref="H73" authorId="5" shapeId="0" xr:uid="{00000000-0006-0000-0000-000021000000}">
      <text>
        <r>
          <rPr>
            <sz val="11"/>
            <color indexed="8"/>
            <rFont val="Helvetica Neue"/>
          </rPr>
          <t xml:space="preserve">Ta'Yanna Graves:
Steve:
Van will start to transport congragation for service
</t>
        </r>
      </text>
    </comment>
    <comment ref="F75" authorId="6" shapeId="0" xr:uid="{00000000-0006-0000-0000-000022000000}">
      <text>
        <r>
          <rPr>
            <sz val="11"/>
            <color indexed="8"/>
            <rFont val="Helvetica Neue"/>
          </rPr>
          <t>MLK Baptist:
Based on 6 months at 2012.50 monthly</t>
        </r>
      </text>
    </comment>
    <comment ref="H75" authorId="6" shapeId="0" xr:uid="{00000000-0006-0000-0000-000023000000}">
      <text>
        <r>
          <rPr>
            <sz val="11"/>
            <color indexed="8"/>
            <rFont val="Helvetica Neue"/>
          </rPr>
          <t>MLK Baptist:
Based on 6 months at 2012.50 monthly</t>
        </r>
      </text>
    </comment>
    <comment ref="F76" authorId="6" shapeId="0" xr:uid="{00000000-0006-0000-0000-000024000000}">
      <text>
        <r>
          <rPr>
            <sz val="11"/>
            <color indexed="8"/>
            <rFont val="Helvetica Neue"/>
          </rPr>
          <t xml:space="preserve">MLK Baptist:
6 months based on 59,000 annual </t>
        </r>
      </text>
    </comment>
    <comment ref="H76" authorId="6" shapeId="0" xr:uid="{00000000-0006-0000-0000-000025000000}">
      <text>
        <r>
          <rPr>
            <sz val="11"/>
            <color indexed="8"/>
            <rFont val="Helvetica Neue"/>
          </rPr>
          <t>MLK Baptist:
Based on increase of $2433.09 the last 4 mo.</t>
        </r>
      </text>
    </comment>
    <comment ref="I76" authorId="3" shapeId="0" xr:uid="{00000000-0006-0000-0000-000026000000}">
      <text>
        <r>
          <rPr>
            <sz val="11"/>
            <color indexed="8"/>
            <rFont val="Helvetica Neue"/>
          </rPr>
          <t xml:space="preserve">Stephen LaBoo:
</t>
        </r>
      </text>
    </comment>
    <comment ref="F80" authorId="6" shapeId="0" xr:uid="{00000000-0006-0000-0000-000027000000}">
      <text>
        <r>
          <rPr>
            <sz val="11"/>
            <color indexed="8"/>
            <rFont val="Helvetica Neue"/>
          </rPr>
          <t>MLK Baptist:
based on 6 months</t>
        </r>
      </text>
    </comment>
    <comment ref="H80" authorId="6" shapeId="0" xr:uid="{00000000-0006-0000-0000-000028000000}">
      <text>
        <r>
          <rPr>
            <sz val="11"/>
            <color indexed="8"/>
            <rFont val="Helvetica Neue"/>
          </rPr>
          <t>MLK Baptist:
based on 6 months</t>
        </r>
      </text>
    </comment>
    <comment ref="B87" authorId="2" shapeId="0" xr:uid="{00000000-0006-0000-0000-000029000000}">
      <text>
        <r>
          <rPr>
            <sz val="11"/>
            <color indexed="8"/>
            <rFont val="Helvetica Neue"/>
          </rPr>
          <t>Carla:
Workshops, seminars, classes, seminary for ministers</t>
        </r>
      </text>
    </comment>
    <comment ref="B97" authorId="2" shapeId="0" xr:uid="{00000000-0006-0000-0000-00002A000000}">
      <text>
        <r>
          <rPr>
            <sz val="11"/>
            <color indexed="8"/>
            <rFont val="Helvetica Neue"/>
          </rPr>
          <t>Carla:
Revival Pay $25</t>
        </r>
      </text>
    </comment>
    <comment ref="B107" authorId="4" shapeId="0" xr:uid="{00000000-0006-0000-0000-00002B000000}">
      <text>
        <r>
          <rPr>
            <sz val="11"/>
            <color indexed="8"/>
            <rFont val="Helvetica Neue"/>
          </rPr>
          <t>Carla Yvonne:
Cheryl Graves</t>
        </r>
      </text>
    </comment>
    <comment ref="B115" authorId="4" shapeId="0" xr:uid="{00000000-0006-0000-0000-00002D000000}">
      <text>
        <r>
          <rPr>
            <sz val="11"/>
            <color indexed="8"/>
            <rFont val="Helvetica Neue"/>
          </rPr>
          <t>Carla Yvonne:
Cheryl Graves</t>
        </r>
      </text>
    </comment>
    <comment ref="G129" authorId="3" shapeId="0" xr:uid="{00000000-0006-0000-0000-00002E000000}">
      <text>
        <r>
          <rPr>
            <sz val="11"/>
            <color indexed="8"/>
            <rFont val="Helvetica Neue"/>
          </rPr>
          <t xml:space="preserve">Anna:
Deacon Peterson Fellowship Hall dedication
</t>
        </r>
      </text>
    </comment>
    <comment ref="D130" authorId="2" shapeId="0" xr:uid="{00000000-0006-0000-0000-00002F000000}">
      <text>
        <r>
          <rPr>
            <sz val="11"/>
            <color indexed="8"/>
            <rFont val="Helvetica Neue"/>
          </rPr>
          <t xml:space="preserve">Carla:
Commitment by the Diaconate </t>
        </r>
      </text>
    </comment>
    <comment ref="C142" authorId="3" shapeId="0" xr:uid="{00000000-0006-0000-0000-000030000000}">
      <text>
        <r>
          <rPr>
            <sz val="11"/>
            <color indexed="8"/>
            <rFont val="Helvetica Neue"/>
          </rPr>
          <t>Stephen LaBoo:
$1000 from Qwen Dupree fund raiser &amp; donations</t>
        </r>
      </text>
    </comment>
    <comment ref="E142" authorId="3" shapeId="0" xr:uid="{00000000-0006-0000-0000-000031000000}">
      <text>
        <r>
          <rPr>
            <sz val="11"/>
            <color indexed="8"/>
            <rFont val="Helvetica Neue"/>
          </rPr>
          <t>Stephen LaBoo:
$1000 from Qwen Dupree fund raiser &amp; donations</t>
        </r>
      </text>
    </comment>
    <comment ref="G144" authorId="1" shapeId="0" xr:uid="{00000000-0006-0000-0000-000032000000}">
      <text>
        <r>
          <rPr>
            <sz val="11"/>
            <color indexed="8"/>
            <rFont val="Helvetica Neue"/>
          </rPr>
          <t>Steve:
Library + materiel</t>
        </r>
      </text>
    </comment>
    <comment ref="F149" authorId="3" shapeId="0" xr:uid="{00000000-0006-0000-0000-000033000000}">
      <text>
        <r>
          <rPr>
            <sz val="11"/>
            <color indexed="8"/>
            <rFont val="Helvetica Neue"/>
          </rPr>
          <t>Stephen LaBoo:
new bible -- $350
Graduation gifts -- $200</t>
        </r>
      </text>
    </comment>
    <comment ref="H149" authorId="3" shapeId="0" xr:uid="{00000000-0006-0000-0000-000034000000}">
      <text>
        <r>
          <rPr>
            <sz val="11"/>
            <color indexed="8"/>
            <rFont val="Helvetica Neue"/>
          </rPr>
          <t>Stephen LaBoo:
new bible -- $350
Graduation gifts -- $200</t>
        </r>
      </text>
    </comment>
    <comment ref="D153" authorId="2" shapeId="0" xr:uid="{00000000-0006-0000-0000-000035000000}">
      <text>
        <r>
          <rPr>
            <sz val="11"/>
            <color indexed="8"/>
            <rFont val="Helvetica Neue"/>
          </rPr>
          <t>Carla:
On report as CEB Scholarship</t>
        </r>
      </text>
    </comment>
    <comment ref="G156" authorId="1" shapeId="0" xr:uid="{00000000-0006-0000-0000-000036000000}">
      <text>
        <r>
          <rPr>
            <sz val="11"/>
            <color indexed="8"/>
            <rFont val="Helvetica Neue"/>
          </rPr>
          <t>Anna:
Replaced Dollars for Scholars</t>
        </r>
      </text>
    </comment>
    <comment ref="C157" authorId="2" shapeId="0" xr:uid="{00000000-0006-0000-0000-000037000000}">
      <text>
        <r>
          <rPr>
            <sz val="11"/>
            <color indexed="8"/>
            <rFont val="Helvetica Neue"/>
          </rPr>
          <t>Carla:
1500 Offerings
500 Store
1000 Fund Raiser
500 Donations</t>
        </r>
      </text>
    </comment>
    <comment ref="E157" authorId="2" shapeId="0" xr:uid="{00000000-0006-0000-0000-000038000000}">
      <text>
        <r>
          <rPr>
            <sz val="11"/>
            <color indexed="8"/>
            <rFont val="Helvetica Neue"/>
          </rPr>
          <t>Carla:
1500 Offerings
500 Store
1000 Fund Raiser
500 Donations</t>
        </r>
      </text>
    </comment>
    <comment ref="F157" authorId="2" shapeId="0" xr:uid="{00000000-0006-0000-0000-000039000000}">
      <text>
        <r>
          <rPr>
            <sz val="11"/>
            <color indexed="8"/>
            <rFont val="Helvetica Neue"/>
          </rPr>
          <t>Carla:
1500 Offerings
500 Store
1000 Fund Raiser
500 Donations</t>
        </r>
      </text>
    </comment>
    <comment ref="G157" authorId="2" shapeId="0" xr:uid="{00000000-0006-0000-0000-00003A000000}">
      <text>
        <r>
          <rPr>
            <sz val="11"/>
            <color indexed="8"/>
            <rFont val="Helvetica Neue"/>
          </rPr>
          <t>Carla:
1500 Offerings
500 Store
1000 Fund Raiser
500 Donations</t>
        </r>
      </text>
    </comment>
    <comment ref="H157" authorId="2" shapeId="0" xr:uid="{00000000-0006-0000-0000-00003B000000}">
      <text>
        <r>
          <rPr>
            <sz val="11"/>
            <color indexed="8"/>
            <rFont val="Helvetica Neue"/>
          </rPr>
          <t>Carla:
1500 Offerings
500 Store
1000 Fund Raiser
500 Donations</t>
        </r>
      </text>
    </comment>
    <comment ref="G160" authorId="1" shapeId="0" xr:uid="{00000000-0006-0000-0000-00003C000000}">
      <text>
        <r>
          <rPr>
            <sz val="11"/>
            <color indexed="8"/>
            <rFont val="Helvetica Neue"/>
          </rPr>
          <t>Steve:
SS Books &amp; Materiels</t>
        </r>
      </text>
    </comment>
    <comment ref="C174" authorId="2" shapeId="0" xr:uid="{00000000-0006-0000-0000-00003D000000}">
      <text>
        <r>
          <rPr>
            <sz val="11"/>
            <color indexed="8"/>
            <rFont val="Helvetica Neue"/>
          </rPr>
          <t>Carla:
Dues 725
Annual Day 1200
Salad Bar 225
Dessert Bar 200</t>
        </r>
      </text>
    </comment>
    <comment ref="D174" authorId="2" shapeId="0" xr:uid="{00000000-0006-0000-0000-00003E000000}">
      <text>
        <r>
          <rPr>
            <sz val="11"/>
            <color indexed="8"/>
            <rFont val="Helvetica Neue"/>
          </rPr>
          <t>Carla:
Dues 725
Annual Day 1200
Salad Bar 225
Dessert Bar 200</t>
        </r>
      </text>
    </comment>
    <comment ref="E174" authorId="2" shapeId="0" xr:uid="{00000000-0006-0000-0000-00003F000000}">
      <text>
        <r>
          <rPr>
            <sz val="11"/>
            <color indexed="8"/>
            <rFont val="Helvetica Neue"/>
          </rPr>
          <t>Carla:
Dues 725
Annual Day 1200
Salad Bar 225
Dessert Bar 200</t>
        </r>
      </text>
    </comment>
    <comment ref="F174" authorId="2" shapeId="0" xr:uid="{00000000-0006-0000-0000-000040000000}">
      <text>
        <r>
          <rPr>
            <sz val="11"/>
            <color indexed="8"/>
            <rFont val="Helvetica Neue"/>
          </rPr>
          <t>Carla:
Dues 725
Annual Day 1200
Salad Bar 225
Dessert Bar 200</t>
        </r>
      </text>
    </comment>
    <comment ref="G174" authorId="2" shapeId="0" xr:uid="{00000000-0006-0000-0000-000041000000}">
      <text>
        <r>
          <rPr>
            <sz val="11"/>
            <color indexed="8"/>
            <rFont val="Helvetica Neue"/>
          </rPr>
          <t>Carla:
Dues 725
Annual Day 1200
Salad Bar 225
Dessert Bar 200</t>
        </r>
      </text>
    </comment>
    <comment ref="H174" authorId="2" shapeId="0" xr:uid="{00000000-0006-0000-0000-000042000000}">
      <text>
        <r>
          <rPr>
            <sz val="11"/>
            <color indexed="8"/>
            <rFont val="Helvetica Neue"/>
          </rPr>
          <t>Carla:
Dues 725
Annual Day 1200
Salad Bar 225
Dessert Bar 200</t>
        </r>
      </text>
    </comment>
    <comment ref="G175" authorId="1" shapeId="0" xr:uid="{00000000-0006-0000-0000-000043000000}">
      <text>
        <r>
          <rPr>
            <sz val="11"/>
            <color indexed="8"/>
            <rFont val="Helvetica Neue"/>
          </rPr>
          <t>Steve:
usher bd ministry + usher's annual day</t>
        </r>
      </text>
    </comment>
    <comment ref="F179" authorId="1" shapeId="0" xr:uid="{00000000-0006-0000-0000-000044000000}">
      <text>
        <r>
          <rPr>
            <sz val="11"/>
            <color indexed="8"/>
            <rFont val="Helvetica Neue"/>
          </rPr>
          <t>Steve:
usher Ministry
church support</t>
        </r>
      </text>
    </comment>
    <comment ref="G179" authorId="1" shapeId="0" xr:uid="{00000000-0006-0000-0000-000045000000}">
      <text>
        <r>
          <rPr>
            <sz val="11"/>
            <color indexed="8"/>
            <rFont val="Helvetica Neue"/>
          </rPr>
          <t>Steve:
usher Ministry
church support</t>
        </r>
      </text>
    </comment>
    <comment ref="H179" authorId="1" shapeId="0" xr:uid="{00000000-0006-0000-0000-000046000000}">
      <text>
        <r>
          <rPr>
            <sz val="11"/>
            <color indexed="8"/>
            <rFont val="Helvetica Neue"/>
          </rPr>
          <t>Steve:
usher Ministry
church support</t>
        </r>
      </text>
    </comment>
    <comment ref="G181" authorId="0" shapeId="0" xr:uid="{9050D80F-FB67-4795-869E-CAD6FEF56DC7}">
      <text>
        <r>
          <rPr>
            <b/>
            <sz val="9"/>
            <color indexed="81"/>
            <rFont val="Tahoma"/>
            <charset val="1"/>
          </rPr>
          <t>Anna:</t>
        </r>
        <r>
          <rPr>
            <sz val="9"/>
            <color indexed="81"/>
            <rFont val="Tahoma"/>
            <charset val="1"/>
          </rPr>
          <t xml:space="preserve">
includes Health Ministries</t>
        </r>
      </text>
    </comment>
    <comment ref="D183" authorId="2" shapeId="0" xr:uid="{00000000-0006-0000-0000-000047000000}">
      <text>
        <r>
          <rPr>
            <sz val="11"/>
            <color indexed="8"/>
            <rFont val="Helvetica Neue"/>
          </rPr>
          <t>Carla:
Men's annual day</t>
        </r>
      </text>
    </comment>
    <comment ref="F183" authorId="2" shapeId="0" xr:uid="{00000000-0006-0000-0000-000048000000}">
      <text>
        <r>
          <rPr>
            <sz val="11"/>
            <color indexed="8"/>
            <rFont val="Helvetica Neue"/>
          </rPr>
          <t>Carla:
Men's annual day</t>
        </r>
      </text>
    </comment>
    <comment ref="G183" authorId="2" shapeId="0" xr:uid="{00000000-0006-0000-0000-000049000000}">
      <text>
        <r>
          <rPr>
            <sz val="11"/>
            <color indexed="8"/>
            <rFont val="Helvetica Neue"/>
          </rPr>
          <t>Carla:
Men's annual day</t>
        </r>
      </text>
    </comment>
    <comment ref="H183" authorId="2" shapeId="0" xr:uid="{00000000-0006-0000-0000-00004A000000}">
      <text>
        <r>
          <rPr>
            <sz val="11"/>
            <color indexed="8"/>
            <rFont val="Helvetica Neue"/>
          </rPr>
          <t>Carla:
Men's annual day</t>
        </r>
      </text>
    </comment>
    <comment ref="F185" authorId="5" shapeId="0" xr:uid="{00000000-0006-0000-0000-00004B000000}">
      <text>
        <r>
          <rPr>
            <sz val="11"/>
            <color indexed="8"/>
            <rFont val="Helvetica Neue"/>
          </rPr>
          <t xml:space="preserve">Ta'Yanna Graves:
Steve:
Roses 100.00
</t>
        </r>
      </text>
    </comment>
    <comment ref="H185" authorId="5" shapeId="0" xr:uid="{00000000-0006-0000-0000-00004C000000}">
      <text>
        <r>
          <rPr>
            <sz val="11"/>
            <color indexed="8"/>
            <rFont val="Helvetica Neue"/>
          </rPr>
          <t xml:space="preserve">Ta'Yanna Graves:
Steve:
Roses 100.00
</t>
        </r>
      </text>
    </comment>
    <comment ref="F186" authorId="5" shapeId="0" xr:uid="{00000000-0006-0000-0000-00004D000000}">
      <text>
        <r>
          <rPr>
            <sz val="11"/>
            <color indexed="8"/>
            <rFont val="Helvetica Neue"/>
          </rPr>
          <t>Ta'Yanna Graves:
Steve LaBoo:
Food 200.00
Speaker 150.00</t>
        </r>
      </text>
    </comment>
    <comment ref="H186" authorId="5" shapeId="0" xr:uid="{00000000-0006-0000-0000-00004E000000}">
      <text>
        <r>
          <rPr>
            <sz val="11"/>
            <color indexed="8"/>
            <rFont val="Helvetica Neue"/>
          </rPr>
          <t>Ta'Yanna Graves:
Steve LaBoo:
Food 200.00
Speaker 150.00</t>
        </r>
      </text>
    </comment>
    <comment ref="C190" authorId="2" shapeId="0" xr:uid="{00000000-0006-0000-0000-00004F000000}">
      <text>
        <r>
          <rPr>
            <sz val="11"/>
            <color indexed="8"/>
            <rFont val="Helvetica Neue"/>
          </rPr>
          <t>Carla:
Steve:
Tree of Life $8,000.00
Krispy Kreme sales $3,600.00
See's Candy $1,200.00
Hot Dog Sales every Sunday $800.00</t>
        </r>
      </text>
    </comment>
    <comment ref="D190" authorId="2" shapeId="0" xr:uid="{00000000-0006-0000-0000-000050000000}">
      <text>
        <r>
          <rPr>
            <sz val="11"/>
            <color indexed="8"/>
            <rFont val="Helvetica Neue"/>
          </rPr>
          <t>Carla:
Taste of MLK $400
Mother's Day Cards $250
Corp Sponsorship $5000 (for Youth Rally)
Ticket Sales 7500
Blk Hist Month $4500.00 ???
Butter Braids 1600 (under youth choir)</t>
        </r>
      </text>
    </comment>
    <comment ref="E190" authorId="2" shapeId="0" xr:uid="{00000000-0006-0000-0000-000051000000}">
      <text>
        <r>
          <rPr>
            <sz val="11"/>
            <color indexed="8"/>
            <rFont val="Helvetica Neue"/>
          </rPr>
          <t>Carla:
Steve:
Tree of Life $8,000.00
Krispy Kreme sales $3,600.00
See's Candy $1,200.00
Hot Dog Sales every Sunday $800.00</t>
        </r>
      </text>
    </comment>
    <comment ref="G190" authorId="2" shapeId="0" xr:uid="{00000000-0006-0000-0000-000052000000}">
      <text>
        <r>
          <rPr>
            <sz val="11"/>
            <color indexed="8"/>
            <rFont val="Helvetica Neue"/>
          </rPr>
          <t>Carla:
Taste of MLK $400
Mother's Day Cards $250
Corp Sponsorship $5000 (for Youth Rally)
Ticket Sales 7500
Blk Hist Month $4500.00 ???
Butter Braids 1600 (under youth choir)</t>
        </r>
      </text>
    </comment>
    <comment ref="E191" authorId="4" shapeId="0" xr:uid="{00000000-0006-0000-0000-000054000000}">
      <text>
        <r>
          <rPr>
            <sz val="11"/>
            <color indexed="8"/>
            <rFont val="Helvetica Neue"/>
          </rPr>
          <t>Carla Yvonne:
75 kids @ $100 per person</t>
        </r>
      </text>
    </comment>
    <comment ref="C196" authorId="1" shapeId="0" xr:uid="{00000000-0006-0000-0000-00005A000000}">
      <text>
        <r>
          <rPr>
            <sz val="11"/>
            <color indexed="8"/>
            <rFont val="Helvetica Neue"/>
          </rPr>
          <t>Steve:
fund raiser --$13500
Christmas Cards sales -- $3500
Fish Fry --- $2800
Pancake Breakfast -- $1200
Taco time coupons sales -- $500</t>
        </r>
      </text>
    </comment>
    <comment ref="E196" authorId="1" shapeId="0" xr:uid="{00000000-0006-0000-0000-00005B000000}">
      <text>
        <r>
          <rPr>
            <sz val="11"/>
            <color indexed="8"/>
            <rFont val="Helvetica Neue"/>
          </rPr>
          <t>Anna:
Taco time coupon sale-$500
Fish Fry  -- $2800
Taste of youth - $800.00
Pancake Breakfast -- $2400</t>
        </r>
      </text>
    </comment>
    <comment ref="F206" authorId="5" shapeId="0" xr:uid="{00000000-0006-0000-0000-00005C000000}">
      <text>
        <r>
          <rPr>
            <sz val="11"/>
            <color indexed="8"/>
            <rFont val="Helvetica Neue"/>
          </rPr>
          <t xml:space="preserve">Ta'Yanna Graves:
Steve: 
arts &amp;crafts 388.00
program fees 99.00
conference fees 125.00
</t>
        </r>
      </text>
    </comment>
    <comment ref="H206" authorId="5" shapeId="0" xr:uid="{00000000-0006-0000-0000-00005D000000}">
      <text>
        <r>
          <rPr>
            <sz val="11"/>
            <color indexed="8"/>
            <rFont val="Helvetica Neue"/>
          </rPr>
          <t xml:space="preserve">Ta'Yanna Graves:
Steve: 
arts &amp;crafts 388.00
program fees 99.00
conference fees 125.00
</t>
        </r>
      </text>
    </comment>
    <comment ref="G218" authorId="1" shapeId="0" xr:uid="{00000000-0006-0000-0000-00005E000000}">
      <text>
        <r>
          <rPr>
            <sz val="11"/>
            <color indexed="8"/>
            <rFont val="Helvetica Neue"/>
          </rPr>
          <t>Steve:
WWAP + ANNUAL DAY</t>
        </r>
      </text>
    </comment>
    <comment ref="D227" authorId="2" shapeId="0" xr:uid="{00000000-0006-0000-0000-00005F000000}">
      <text>
        <r>
          <rPr>
            <sz val="11"/>
            <color indexed="8"/>
            <rFont val="Helvetica Neue"/>
          </rPr>
          <t>Carla:
800 Choir dues
600 VOP annual day
600 Christmas concert
1000 Spring concert</t>
        </r>
      </text>
    </comment>
    <comment ref="B274" authorId="2" shapeId="0" xr:uid="{00000000-0006-0000-0000-000061000000}">
      <text>
        <r>
          <rPr>
            <sz val="11"/>
            <color indexed="8"/>
            <rFont val="Helvetica Neue"/>
          </rPr>
          <t>Carla:
ABEC / Evergreen</t>
        </r>
      </text>
    </comment>
  </commentList>
</comments>
</file>

<file path=xl/sharedStrings.xml><?xml version="1.0" encoding="utf-8"?>
<sst xmlns="http://schemas.openxmlformats.org/spreadsheetml/2006/main" count="424" uniqueCount="288">
  <si>
    <t>Income exceeds Expense (positive)
Expense exceeds Income (negative)</t>
  </si>
  <si>
    <t>INCOME</t>
  </si>
  <si>
    <t>EXPENSE</t>
  </si>
  <si>
    <t>2018 Budget</t>
  </si>
  <si>
    <t>NOTES</t>
  </si>
  <si>
    <t>Contributions</t>
  </si>
  <si>
    <t xml:space="preserve">Tithes </t>
  </si>
  <si>
    <t>Offering</t>
  </si>
  <si>
    <t>Boeing Community Fund</t>
  </si>
  <si>
    <t>King Solomon's Chest</t>
  </si>
  <si>
    <t>Wednesday Service/Bible Study</t>
  </si>
  <si>
    <t xml:space="preserve"> </t>
  </si>
  <si>
    <t>Miscellaneous Income</t>
  </si>
  <si>
    <t>DVD / CD Ministry</t>
  </si>
  <si>
    <t>Auxillary Fund Raiser (Stewardship)</t>
  </si>
  <si>
    <t>SubTOTAL Contributions</t>
  </si>
  <si>
    <t>Checking Interest</t>
  </si>
  <si>
    <t>Checking Expense</t>
  </si>
  <si>
    <t>Savings Interest</t>
  </si>
  <si>
    <t>SubTOTAL Checking</t>
  </si>
  <si>
    <t>Real Estate Property Taxes</t>
  </si>
  <si>
    <t>Employer Taxes</t>
  </si>
  <si>
    <t>Tax Supplies</t>
  </si>
  <si>
    <t>Investment Interest</t>
  </si>
  <si>
    <t>SubTOTAL Taxes</t>
  </si>
  <si>
    <t>Church Management</t>
  </si>
  <si>
    <t>Church Administration/Card Reader</t>
  </si>
  <si>
    <t>Bldg. Maintenance &amp; Repair</t>
  </si>
  <si>
    <t>Church Expansion/Building Fund</t>
  </si>
  <si>
    <t>MLK Faith &amp; Works Endowment</t>
  </si>
  <si>
    <t>Church Equipment</t>
  </si>
  <si>
    <t>Capital Improvements</t>
  </si>
  <si>
    <t>Church Audit</t>
  </si>
  <si>
    <t>Ground Maintenance</t>
  </si>
  <si>
    <t>Music Equipment Repairs</t>
  </si>
  <si>
    <t>Janitorial Supplies</t>
  </si>
  <si>
    <t>Copier Maintenance/Copies</t>
  </si>
  <si>
    <t>Copier Lease</t>
  </si>
  <si>
    <t>Office Equipment</t>
  </si>
  <si>
    <t>Office Expense</t>
  </si>
  <si>
    <t>Petty Cash</t>
  </si>
  <si>
    <t>Postage</t>
  </si>
  <si>
    <t>P.O. Box Renewal</t>
  </si>
  <si>
    <t>Church Advertisement</t>
  </si>
  <si>
    <t>Security/Monitor Service</t>
  </si>
  <si>
    <t>SubTOTAL Church Management</t>
  </si>
  <si>
    <t>Property
Management</t>
  </si>
  <si>
    <t>Rental Income</t>
  </si>
  <si>
    <t>Rental Property Mgmt (McPherson)</t>
  </si>
  <si>
    <t xml:space="preserve">  </t>
  </si>
  <si>
    <t>SubTOTAL Property Management</t>
  </si>
  <si>
    <t>Utilities</t>
  </si>
  <si>
    <t>Electricity (Church)</t>
  </si>
  <si>
    <t>Electricity (VF-Ed Center) (MWHH)</t>
  </si>
  <si>
    <t>Gas (Church)</t>
  </si>
  <si>
    <t>Waste Management (Church)</t>
  </si>
  <si>
    <t>Insurance</t>
  </si>
  <si>
    <t>Telephones</t>
  </si>
  <si>
    <t>Storm Drainage (Church)</t>
  </si>
  <si>
    <t>Storm Drainage  (MWH-H)</t>
  </si>
  <si>
    <t>Storm Drainage (Rental)</t>
  </si>
  <si>
    <t>Water (Church)</t>
  </si>
  <si>
    <t>Water (VF-Ed Center)</t>
  </si>
  <si>
    <t>Water (MWH-H)</t>
  </si>
  <si>
    <t>Internet Service</t>
  </si>
  <si>
    <t>Sewage Treatment</t>
  </si>
  <si>
    <t>SubTOTAL Utilities</t>
  </si>
  <si>
    <t>Vehicle
Mgmt</t>
  </si>
  <si>
    <t>Church Vans -- Registration</t>
  </si>
  <si>
    <t>Van Repairs (All Repairs)</t>
  </si>
  <si>
    <t>Van Purchase</t>
  </si>
  <si>
    <t>Van Gasoline</t>
  </si>
  <si>
    <t>SubTOTAL Vehicle Management</t>
  </si>
  <si>
    <t>Pastoral Expenses</t>
  </si>
  <si>
    <t>Retirement</t>
  </si>
  <si>
    <t>Cell Phone</t>
  </si>
  <si>
    <t>Social Security Offset</t>
  </si>
  <si>
    <t>Mileage</t>
  </si>
  <si>
    <t>Continuing Education</t>
  </si>
  <si>
    <t>Conventions</t>
  </si>
  <si>
    <t>Medical &amp; Dental</t>
  </si>
  <si>
    <t xml:space="preserve"> SubTOTAL Pastoral Expenses</t>
  </si>
  <si>
    <t>Visiting Minister</t>
  </si>
  <si>
    <t>Assoct.
Min.</t>
  </si>
  <si>
    <t>Ministerial Education</t>
  </si>
  <si>
    <t>Ministerial Conventions</t>
  </si>
  <si>
    <t>Ministerial Stipend</t>
  </si>
  <si>
    <t xml:space="preserve"> SubTOTAL Associate Ministers</t>
  </si>
  <si>
    <t>Salaries</t>
  </si>
  <si>
    <t>Youth Minister</t>
  </si>
  <si>
    <t>Choir Director</t>
  </si>
  <si>
    <t>Custodian / Maintenance</t>
  </si>
  <si>
    <t>Drummers</t>
  </si>
  <si>
    <t>Grounds Keeper</t>
  </si>
  <si>
    <t>Administration Assistant</t>
  </si>
  <si>
    <t>Youth Musician</t>
  </si>
  <si>
    <t>Financial Secretary</t>
  </si>
  <si>
    <t>Treasurer</t>
  </si>
  <si>
    <t>Vacation Replacements</t>
  </si>
  <si>
    <t xml:space="preserve"> SubTOTAL Salaries</t>
  </si>
  <si>
    <t xml:space="preserve">Auxiliaries                                                                               Auxiliaries                                                                                               Auxiliaries                                                                                               Auxiliaries                                                                                               Auxiliaries                                                                                               Auxiliaries </t>
  </si>
  <si>
    <t>Diaconate TOTALS</t>
  </si>
  <si>
    <t xml:space="preserve"> - Benevolence</t>
  </si>
  <si>
    <t xml:space="preserve"> - Ordination Service</t>
  </si>
  <si>
    <t xml:space="preserve"> -- Flowers &amp; Repast</t>
  </si>
  <si>
    <t xml:space="preserve">  -- Pulpit Search Comitttee</t>
  </si>
  <si>
    <t xml:space="preserve"> - Diaconate Acct (communion)</t>
  </si>
  <si>
    <t xml:space="preserve"> - Pastor's Reflection</t>
  </si>
  <si>
    <t xml:space="preserve">   - Donations / Offerings</t>
  </si>
  <si>
    <t xml:space="preserve">    -Gift</t>
  </si>
  <si>
    <t xml:space="preserve">   - Speaker</t>
  </si>
  <si>
    <t xml:space="preserve">   - Food</t>
  </si>
  <si>
    <t xml:space="preserve">   - Pastor Installation</t>
  </si>
  <si>
    <t xml:space="preserve"> - Church Anniversary</t>
  </si>
  <si>
    <t xml:space="preserve">   -souvenir book/ transportation</t>
  </si>
  <si>
    <t xml:space="preserve">   - Banquet/Food</t>
  </si>
  <si>
    <t xml:space="preserve"> - Decorations/refreshments</t>
  </si>
  <si>
    <t xml:space="preserve">   - Incidentals</t>
  </si>
  <si>
    <t xml:space="preserve"> - Church Retreat</t>
  </si>
  <si>
    <t xml:space="preserve">   - Tickets &amp; Offerings</t>
  </si>
  <si>
    <t xml:space="preserve">   - Speaker Stipend</t>
  </si>
  <si>
    <t xml:space="preserve">   - Lodging</t>
  </si>
  <si>
    <t xml:space="preserve">   - Transportation</t>
  </si>
  <si>
    <t xml:space="preserve">   - Supplies</t>
  </si>
  <si>
    <t>Board Of Christian ED Total</t>
  </si>
  <si>
    <t xml:space="preserve"> - Grants/Donations</t>
  </si>
  <si>
    <t xml:space="preserve"> - Fund Raisers - Dues</t>
  </si>
  <si>
    <t>Educational Support Team (software)</t>
  </si>
  <si>
    <t xml:space="preserve"> - Christian Library/Material &amp; Resources</t>
  </si>
  <si>
    <t>Misc.,abuse training, Sch.expenses, baskets</t>
  </si>
  <si>
    <t xml:space="preserve">Educational Material Support </t>
  </si>
  <si>
    <t xml:space="preserve"> - Leadership Training (Adult)</t>
  </si>
  <si>
    <t xml:space="preserve"> - Leadership Training (Youth)</t>
  </si>
  <si>
    <t xml:space="preserve"> Saturday Schools ( Arts &amp; Crafts)</t>
  </si>
  <si>
    <t xml:space="preserve"> - Scholarships</t>
  </si>
  <si>
    <t xml:space="preserve">    - Makeia Murphy</t>
  </si>
  <si>
    <t xml:space="preserve">    - Walter Smith Schlr</t>
  </si>
  <si>
    <t xml:space="preserve">    - Leon &amp; Rubye Jones Scholarship</t>
  </si>
  <si>
    <t>This expenditure is dependent on MLK Jr. Renewable income</t>
  </si>
  <si>
    <t>Sunday School</t>
  </si>
  <si>
    <t xml:space="preserve"> - Speakers</t>
  </si>
  <si>
    <t xml:space="preserve"> - Offering</t>
  </si>
  <si>
    <t xml:space="preserve"> - Books</t>
  </si>
  <si>
    <t xml:space="preserve"> - Workshops</t>
  </si>
  <si>
    <t>.</t>
  </si>
  <si>
    <t xml:space="preserve"> - Resurrection Sunday Program</t>
  </si>
  <si>
    <t xml:space="preserve"> - Vacation Bible School</t>
  </si>
  <si>
    <t xml:space="preserve">   - Donations (T-Shirts)</t>
  </si>
  <si>
    <t xml:space="preserve">   - Books</t>
  </si>
  <si>
    <t xml:space="preserve">   - Ministers &amp; Speakers</t>
  </si>
  <si>
    <t xml:space="preserve">   - Registration Supplies</t>
  </si>
  <si>
    <t xml:space="preserve">   - Craft Supplies</t>
  </si>
  <si>
    <t xml:space="preserve">   - Store</t>
  </si>
  <si>
    <t>Ushers</t>
  </si>
  <si>
    <t xml:space="preserve">   - Annual Day--Food &amp; Speaker</t>
  </si>
  <si>
    <t xml:space="preserve">   - Dues</t>
  </si>
  <si>
    <t xml:space="preserve">   - Salad Bar</t>
  </si>
  <si>
    <t xml:space="preserve">   - Dessert Bar</t>
  </si>
  <si>
    <t xml:space="preserve">   - UCCU Church Support</t>
  </si>
  <si>
    <t xml:space="preserve">   - UCCU Souvenir Book</t>
  </si>
  <si>
    <t xml:space="preserve">   - Supplies/Miscellaneous</t>
  </si>
  <si>
    <t>Men's Department</t>
  </si>
  <si>
    <t xml:space="preserve">   - Church Picnic</t>
  </si>
  <si>
    <t xml:space="preserve">   - Mother's Day Program</t>
  </si>
  <si>
    <t xml:space="preserve">   - Annual Day</t>
  </si>
  <si>
    <t>Youth Dept.</t>
  </si>
  <si>
    <t xml:space="preserve">   - Youth Retreat</t>
  </si>
  <si>
    <t xml:space="preserve">   - Youth Dept/playground</t>
  </si>
  <si>
    <t xml:space="preserve">   - Back-to-School Carnival</t>
  </si>
  <si>
    <t xml:space="preserve"> - Graduation Sunday</t>
  </si>
  <si>
    <t xml:space="preserve">  -- Homeless Feeding</t>
  </si>
  <si>
    <t xml:space="preserve">   - AWANA</t>
  </si>
  <si>
    <t xml:space="preserve">      - Books</t>
  </si>
  <si>
    <t xml:space="preserve">      - food</t>
  </si>
  <si>
    <t xml:space="preserve">      - Conferences</t>
  </si>
  <si>
    <t xml:space="preserve">      - Supplies</t>
  </si>
  <si>
    <t xml:space="preserve">       -Dues</t>
  </si>
  <si>
    <t xml:space="preserve">      - Fund Raising/Miscellaneous</t>
  </si>
  <si>
    <t xml:space="preserve">      - Mime</t>
  </si>
  <si>
    <t xml:space="preserve">      - Retreat</t>
  </si>
  <si>
    <t>Women With A Purpose</t>
  </si>
  <si>
    <t xml:space="preserve"> - Annual Day</t>
  </si>
  <si>
    <t xml:space="preserve"> - Ministry/Retreat</t>
  </si>
  <si>
    <t xml:space="preserve"> - Prayer Breakfast</t>
  </si>
  <si>
    <t xml:space="preserve"> - Dues</t>
  </si>
  <si>
    <t xml:space="preserve"> - Fifth Sunday Service Speaker</t>
  </si>
  <si>
    <t xml:space="preserve"> - Father's Day Program</t>
  </si>
  <si>
    <t>Bible Pageant/Book Club/Mission OutReach</t>
  </si>
  <si>
    <t>Music Ministry</t>
  </si>
  <si>
    <t xml:space="preserve"> - VOP Annual Day</t>
  </si>
  <si>
    <t xml:space="preserve"> - Spring Concert</t>
  </si>
  <si>
    <t xml:space="preserve"> - Guest Musicians</t>
  </si>
  <si>
    <t xml:space="preserve"> - Christmas Concert</t>
  </si>
  <si>
    <t xml:space="preserve"> - Agape 2.0</t>
  </si>
  <si>
    <t xml:space="preserve">   - Spring Bling Concert</t>
  </si>
  <si>
    <t xml:space="preserve">   - Retreat</t>
  </si>
  <si>
    <t>Single Parent Mom's Ministry</t>
  </si>
  <si>
    <t>New Disciple  &amp; Hospitality</t>
  </si>
  <si>
    <t>Nursing Home Ministry</t>
  </si>
  <si>
    <t xml:space="preserve"> SubTOTAL Auxiliaries</t>
  </si>
  <si>
    <t>Programs and Departments</t>
  </si>
  <si>
    <t>ARISE</t>
  </si>
  <si>
    <t>Black History Program</t>
  </si>
  <si>
    <t>MLK Celebration</t>
  </si>
  <si>
    <t>Spring Revival</t>
  </si>
  <si>
    <t xml:space="preserve">   - Offerings</t>
  </si>
  <si>
    <t xml:space="preserve">   -Hotel</t>
  </si>
  <si>
    <t xml:space="preserve">  - Misc/Food</t>
  </si>
  <si>
    <t xml:space="preserve">   - Facility</t>
  </si>
  <si>
    <t xml:space="preserve">   - Advertising</t>
  </si>
  <si>
    <t>Fall Revival</t>
  </si>
  <si>
    <t xml:space="preserve">   - Offerings/misc</t>
  </si>
  <si>
    <t xml:space="preserve">   - Speaker/Musicians</t>
  </si>
  <si>
    <t xml:space="preserve">   - Food / Luncheon</t>
  </si>
  <si>
    <t>Weddings</t>
  </si>
  <si>
    <t>MWHH (Food Bank)</t>
  </si>
  <si>
    <t>Volunt Recog.</t>
  </si>
  <si>
    <t xml:space="preserve"> SubTOTAL Programs/Departments</t>
  </si>
  <si>
    <t>Mission</t>
  </si>
  <si>
    <t>Misc Mission</t>
  </si>
  <si>
    <t>ABEC Mission</t>
  </si>
  <si>
    <t>Evergreen Baptist Association</t>
  </si>
  <si>
    <t xml:space="preserve"> - Hurricane Relief Fund</t>
  </si>
  <si>
    <t xml:space="preserve"> - OGH Sharing</t>
  </si>
  <si>
    <t xml:space="preserve"> SubTOTAL Mission</t>
  </si>
  <si>
    <t>TOTALS</t>
  </si>
  <si>
    <t>Table 1</t>
  </si>
  <si>
    <t>Property Management</t>
  </si>
  <si>
    <t>Auxliaries</t>
  </si>
  <si>
    <t>Programs &amp; Departments</t>
  </si>
  <si>
    <t>2019 Budget</t>
  </si>
  <si>
    <t>Pastor's Salary</t>
  </si>
  <si>
    <t>Pastor's Housing</t>
  </si>
  <si>
    <t>Pastor Moving Expense</t>
  </si>
  <si>
    <t>Outside Church Programs/Anniversary Honoraiums</t>
  </si>
  <si>
    <t>was Dollars for Scholars</t>
  </si>
  <si>
    <t>Scholarship for tutoring</t>
  </si>
  <si>
    <t xml:space="preserve">   - Aderinola Osifeso Scholarship</t>
  </si>
  <si>
    <t xml:space="preserve">   - MLK Scholarship</t>
  </si>
  <si>
    <t xml:space="preserve">    - MLK Jr. Renewable</t>
  </si>
  <si>
    <t xml:space="preserve"> - Christmas Play</t>
  </si>
  <si>
    <t xml:space="preserve"> - Workshops/5th Sunday Assemblies</t>
  </si>
  <si>
    <t xml:space="preserve"> - Materials and Supplies</t>
  </si>
  <si>
    <t>including bouncy house</t>
  </si>
  <si>
    <t xml:space="preserve">    -Prayer Breakfast</t>
  </si>
  <si>
    <t xml:space="preserve">   - Dance  (Movement) Ministry</t>
  </si>
  <si>
    <t xml:space="preserve"> - WWAP Luncheon for Annual Day</t>
  </si>
  <si>
    <t>Gala</t>
  </si>
  <si>
    <t xml:space="preserve"> - VOP Banquet/Food</t>
  </si>
  <si>
    <t>music programs</t>
  </si>
  <si>
    <t xml:space="preserve">   - Advertising/Misc.</t>
  </si>
  <si>
    <t xml:space="preserve"> - Foreign mission</t>
  </si>
  <si>
    <t xml:space="preserve">   - Fund Raiser(fish fry, taco time coupon sale,,pancake brk, Taste of Youth)</t>
  </si>
  <si>
    <t xml:space="preserve">   - Annual Day/Youth Revival/T-Shirts</t>
  </si>
  <si>
    <t xml:space="preserve">   - Mother's Day Flowers</t>
  </si>
  <si>
    <t>Expense for Fish Fry</t>
  </si>
  <si>
    <t xml:space="preserve">     - Training</t>
  </si>
  <si>
    <t>2018 Actuals as of 9-30-2018</t>
  </si>
  <si>
    <t xml:space="preserve"> - Women's Conference</t>
  </si>
  <si>
    <t>Power Church Software/AudioVisual S/W</t>
  </si>
  <si>
    <t>funds when we visit a church</t>
  </si>
  <si>
    <t>reduces liability monthly</t>
  </si>
  <si>
    <t>OutReach Ministry</t>
  </si>
  <si>
    <t xml:space="preserve"> - Misc Expense</t>
  </si>
  <si>
    <t>Dr. McKinney repast</t>
  </si>
  <si>
    <t>OPERATIONAL BUDGET TOTAL:</t>
  </si>
  <si>
    <t xml:space="preserve"> - Maundy Thursday &amp; Good Friday Service</t>
  </si>
  <si>
    <t>($250.00 each)</t>
  </si>
  <si>
    <t xml:space="preserve">   - Offerings/family assessment</t>
  </si>
  <si>
    <t xml:space="preserve">  - Decorations</t>
  </si>
  <si>
    <t xml:space="preserve">    -Hotel/t-shirts</t>
  </si>
  <si>
    <t>Kitchen Supplies</t>
  </si>
  <si>
    <t>Sub Programs/Auxiliaries/Events</t>
  </si>
  <si>
    <t>Playground Liability</t>
  </si>
  <si>
    <t>includes MLK black history project</t>
  </si>
  <si>
    <t xml:space="preserve">   - Annual Day/Dues</t>
  </si>
  <si>
    <t>Musicians / Minister of Music</t>
  </si>
  <si>
    <t>see budget line 50</t>
  </si>
  <si>
    <t>Rev. Bennett Ordination</t>
  </si>
  <si>
    <t>inc. house rentals and church rental</t>
  </si>
  <si>
    <t>$952.66 x 6 payments</t>
  </si>
  <si>
    <t>Pattison's Skating event returned $290.00 12-2-2018</t>
  </si>
  <si>
    <t xml:space="preserve">      - Praise Dancers</t>
  </si>
  <si>
    <t xml:space="preserve">   - Soloist</t>
  </si>
  <si>
    <t xml:space="preserve"> '  - Donations</t>
  </si>
  <si>
    <t>Security, rental repairs, Heat &amp; Air, sign, painting interior</t>
  </si>
  <si>
    <t xml:space="preserve">credit card bill </t>
  </si>
  <si>
    <t>will be broken down in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</si>
</sst>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 &quot;&quot;$&quot;* #,##0.00&quot; &quot;;&quot; &quot;&quot;$&quot;* \(#,##0.00\);&quot; &quot;&quot;$&quot;* &quot;-&quot;??&quot; &quot;"/>
    <numFmt numFmtId="166" formatCode="&quot;$&quot;#,##0.00&quot; &quot;;\(&quot;$&quot;#,##0.00\)"/>
    <numFmt numFmtId="167" formatCode="&quot;$&quot;#,##0"/>
  </numFmts>
  <fonts count="38">
    <font>
      <sz val="10"/>
      <color indexed="8"/>
      <name val="Arial"/>
    </font>
    <font>
      <sz val="13"/>
      <color indexed="8"/>
      <name val="Arial"/>
    </font>
    <font>
      <b/>
      <sz val="12"/>
      <color indexed="8"/>
      <name val="Arial Narrow"/>
    </font>
    <font>
      <sz val="12"/>
      <color indexed="8"/>
      <name val="Arial"/>
    </font>
    <font>
      <b/>
      <sz val="12"/>
      <color indexed="8"/>
      <name val="Arial"/>
    </font>
    <font>
      <b/>
      <sz val="12"/>
      <color indexed="14"/>
      <name val="Arial"/>
    </font>
    <font>
      <sz val="12"/>
      <color indexed="14"/>
      <name val="Arial"/>
    </font>
    <font>
      <sz val="12"/>
      <color indexed="8"/>
      <name val="Arial Narrow"/>
    </font>
    <font>
      <sz val="10"/>
      <color indexed="8"/>
      <name val="Arial Narrow"/>
    </font>
    <font>
      <sz val="8"/>
      <color indexed="8"/>
      <name val="Arial Narrow"/>
    </font>
    <font>
      <sz val="11"/>
      <color indexed="8"/>
      <name val="Helvetica Neue"/>
    </font>
    <font>
      <sz val="11"/>
      <color indexed="17"/>
      <name val="Calibri"/>
    </font>
    <font>
      <b/>
      <sz val="10"/>
      <color indexed="10"/>
      <name val="Arial"/>
    </font>
    <font>
      <sz val="12"/>
      <color indexed="17"/>
      <name val="Arial"/>
    </font>
    <font>
      <b/>
      <sz val="10"/>
      <color indexed="8"/>
      <name val="Arial"/>
    </font>
    <font>
      <sz val="11"/>
      <color indexed="8"/>
      <name val="Calibri"/>
    </font>
    <font>
      <sz val="12"/>
      <color indexed="8"/>
      <name val="Calibri"/>
    </font>
    <font>
      <b/>
      <sz val="11"/>
      <color indexed="17"/>
      <name val="Calibri"/>
    </font>
    <font>
      <sz val="8"/>
      <color indexed="8"/>
      <name val="Arial"/>
    </font>
    <font>
      <sz val="10"/>
      <color indexed="8"/>
      <name val="Arial"/>
    </font>
    <font>
      <sz val="12"/>
      <color indexed="8"/>
      <name val="Arial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0"/>
      <color indexed="8"/>
      <name val="Arial Narrow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color indexed="8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 Narrow"/>
      <family val="2"/>
    </font>
    <font>
      <b/>
      <sz val="14"/>
      <color indexed="8"/>
      <name val="Arial Narrow"/>
      <family val="2"/>
    </font>
    <font>
      <sz val="11"/>
      <color indexed="8"/>
      <name val="Arial"/>
      <family val="2"/>
    </font>
    <font>
      <b/>
      <sz val="12"/>
      <color theme="6" tint="-0.499984740745262"/>
      <name val="Arial"/>
      <family val="2"/>
    </font>
    <font>
      <b/>
      <sz val="12"/>
      <color theme="4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5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24994659260841701"/>
        <bgColor indexed="64"/>
      </patternFill>
    </fill>
  </fills>
  <borders count="218">
    <border>
      <left/>
      <right/>
      <top/>
      <bottom/>
      <diagonal/>
    </border>
    <border>
      <left style="thick">
        <color indexed="10"/>
      </left>
      <right style="thin">
        <color indexed="11"/>
      </right>
      <top style="thick">
        <color indexed="10"/>
      </top>
      <bottom style="thin">
        <color indexed="12"/>
      </bottom>
      <diagonal/>
    </border>
    <border>
      <left style="thin">
        <color indexed="11"/>
      </left>
      <right style="thick">
        <color indexed="8"/>
      </right>
      <top style="thick">
        <color indexed="10"/>
      </top>
      <bottom style="thin">
        <color indexed="12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n">
        <color indexed="11"/>
      </right>
      <top style="thick">
        <color indexed="8"/>
      </top>
      <bottom style="thick">
        <color indexed="8"/>
      </bottom>
      <diagonal/>
    </border>
    <border>
      <left style="thin">
        <color indexed="11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ck">
        <color indexed="10"/>
      </left>
      <right style="thin">
        <color indexed="11"/>
      </right>
      <top style="thin">
        <color indexed="12"/>
      </top>
      <bottom style="medium">
        <color indexed="8"/>
      </bottom>
      <diagonal/>
    </border>
    <border>
      <left style="thin">
        <color indexed="11"/>
      </left>
      <right style="thick">
        <color indexed="8"/>
      </right>
      <top style="thin">
        <color indexed="12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ck">
        <color indexed="8"/>
      </right>
      <top style="thin">
        <color indexed="11"/>
      </top>
      <bottom style="thin">
        <color indexed="11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11"/>
      </top>
      <bottom/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 style="thick">
        <color indexed="8"/>
      </right>
      <top style="thin">
        <color indexed="11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8"/>
      </right>
      <top style="thin">
        <color indexed="16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ck">
        <color indexed="8"/>
      </right>
      <top/>
      <bottom style="thin">
        <color indexed="11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6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6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6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ck">
        <color indexed="8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1"/>
      </top>
      <bottom/>
      <diagonal/>
    </border>
    <border>
      <left style="thick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thick">
        <color indexed="8"/>
      </right>
      <top/>
      <bottom style="thin">
        <color indexed="11"/>
      </bottom>
      <diagonal/>
    </border>
    <border>
      <left style="thick">
        <color indexed="8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 style="thick">
        <color indexed="8"/>
      </right>
      <top style="thin">
        <color indexed="11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11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ck">
        <color indexed="21"/>
      </bottom>
      <diagonal/>
    </border>
    <border>
      <left/>
      <right style="thin">
        <color indexed="8"/>
      </right>
      <top style="medium">
        <color indexed="8"/>
      </top>
      <bottom style="thick">
        <color indexed="21"/>
      </bottom>
      <diagonal/>
    </border>
    <border>
      <left style="medium">
        <color indexed="8"/>
      </left>
      <right/>
      <top style="thick">
        <color indexed="21"/>
      </top>
      <bottom style="thick">
        <color indexed="21"/>
      </bottom>
      <diagonal/>
    </border>
    <border>
      <left/>
      <right style="thin">
        <color indexed="8"/>
      </right>
      <top style="thick">
        <color indexed="21"/>
      </top>
      <bottom style="thick">
        <color indexed="2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 style="thick">
        <color indexed="21"/>
      </top>
      <bottom/>
      <diagonal/>
    </border>
    <border>
      <left/>
      <right style="medium">
        <color indexed="8"/>
      </right>
      <top style="thick">
        <color indexed="21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1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1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 style="thin">
        <color indexed="8"/>
      </top>
      <bottom style="thin">
        <color indexed="11"/>
      </bottom>
      <diagonal/>
    </border>
    <border>
      <left/>
      <right/>
      <top style="thin">
        <color indexed="8"/>
      </top>
      <bottom style="thin">
        <color indexed="11"/>
      </bottom>
      <diagonal/>
    </border>
    <border>
      <left/>
      <right/>
      <top style="medium">
        <color indexed="8"/>
      </top>
      <bottom style="thin">
        <color indexed="11"/>
      </bottom>
      <diagonal/>
    </border>
    <border>
      <left/>
      <right style="thin">
        <color indexed="11"/>
      </right>
      <top style="medium">
        <color indexed="8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4"/>
      </bottom>
      <diagonal/>
    </border>
    <border>
      <left style="thin">
        <color indexed="23"/>
      </left>
      <right style="thin">
        <color indexed="24"/>
      </right>
      <top style="thin">
        <color indexed="24"/>
      </top>
      <bottom style="thin">
        <color indexed="23"/>
      </bottom>
      <diagonal/>
    </border>
    <border>
      <left style="thin">
        <color indexed="24"/>
      </left>
      <right style="thin">
        <color indexed="23"/>
      </right>
      <top style="thin">
        <color indexed="2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4"/>
      </top>
      <bottom style="thin">
        <color indexed="23"/>
      </bottom>
      <diagonal/>
    </border>
    <border>
      <left style="thin">
        <color indexed="23"/>
      </left>
      <right style="thin">
        <color indexed="24"/>
      </right>
      <top style="thin">
        <color indexed="23"/>
      </top>
      <bottom style="thin">
        <color indexed="23"/>
      </bottom>
      <diagonal/>
    </border>
    <border>
      <left style="thin">
        <color indexed="2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8"/>
      </right>
      <top/>
      <bottom style="thin">
        <color indexed="16"/>
      </bottom>
      <diagonal/>
    </border>
    <border>
      <left style="medium">
        <color indexed="8"/>
      </left>
      <right/>
      <top/>
      <bottom style="thick">
        <color indexed="21"/>
      </bottom>
      <diagonal/>
    </border>
    <border>
      <left/>
      <right style="thin">
        <color indexed="8"/>
      </right>
      <top/>
      <bottom style="thick">
        <color indexed="2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6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thin">
        <color indexed="16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11"/>
      </bottom>
      <diagonal/>
    </border>
    <border>
      <left style="medium">
        <color indexed="8"/>
      </left>
      <right/>
      <top style="thin">
        <color indexed="11"/>
      </top>
      <bottom style="thin">
        <color indexed="11"/>
      </bottom>
      <diagonal/>
    </border>
    <border>
      <left style="medium">
        <color indexed="8"/>
      </left>
      <right/>
      <top style="thin">
        <color indexed="11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16"/>
      </right>
      <top/>
      <bottom style="thin">
        <color indexed="8"/>
      </bottom>
      <diagonal/>
    </border>
    <border>
      <left/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16"/>
      </bottom>
      <diagonal/>
    </border>
    <border>
      <left style="thin">
        <color indexed="16"/>
      </left>
      <right style="thin">
        <color indexed="64"/>
      </right>
      <top style="thin">
        <color indexed="16"/>
      </top>
      <bottom style="thin">
        <color indexed="8"/>
      </bottom>
      <diagonal/>
    </border>
    <border>
      <left style="thin">
        <color indexed="16"/>
      </left>
      <right style="thin">
        <color indexed="64"/>
      </right>
      <top style="thin">
        <color indexed="16"/>
      </top>
      <bottom style="thin">
        <color indexed="16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16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11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11"/>
      </bottom>
      <diagonal/>
    </border>
    <border>
      <left style="thick">
        <color indexed="64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auto="1"/>
      </top>
      <bottom style="thin">
        <color auto="1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ck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 applyNumberFormat="0" applyFill="0" applyBorder="0" applyProtection="0"/>
    <xf numFmtId="44" fontId="19" fillId="0" borderId="0" applyFont="0" applyFill="0" applyBorder="0" applyAlignment="0" applyProtection="0"/>
  </cellStyleXfs>
  <cellXfs count="486">
    <xf numFmtId="0" fontId="0" fillId="0" borderId="0" xfId="0" applyFont="1" applyAlignment="1"/>
    <xf numFmtId="0" fontId="0" fillId="0" borderId="0" xfId="0" applyNumberFormat="1" applyFont="1" applyAlignment="1"/>
    <xf numFmtId="0" fontId="0" fillId="3" borderId="9" xfId="0" applyFont="1" applyFill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49" fontId="8" fillId="4" borderId="18" xfId="0" applyNumberFormat="1" applyFont="1" applyFill="1" applyBorder="1" applyAlignment="1">
      <alignment horizontal="center" wrapText="1"/>
    </xf>
    <xf numFmtId="165" fontId="3" fillId="2" borderId="19" xfId="0" applyNumberFormat="1" applyFont="1" applyFill="1" applyBorder="1" applyAlignment="1"/>
    <xf numFmtId="165" fontId="3" fillId="2" borderId="16" xfId="0" applyNumberFormat="1" applyFont="1" applyFill="1" applyBorder="1" applyAlignment="1">
      <alignment horizontal="right"/>
    </xf>
    <xf numFmtId="165" fontId="3" fillId="2" borderId="19" xfId="0" applyNumberFormat="1" applyFont="1" applyFill="1" applyBorder="1" applyAlignment="1">
      <alignment horizontal="right"/>
    </xf>
    <xf numFmtId="0" fontId="0" fillId="2" borderId="19" xfId="0" applyFont="1" applyFill="1" applyBorder="1" applyAlignment="1"/>
    <xf numFmtId="0" fontId="0" fillId="0" borderId="20" xfId="0" applyFont="1" applyBorder="1" applyAlignment="1"/>
    <xf numFmtId="49" fontId="2" fillId="2" borderId="22" xfId="0" applyNumberFormat="1" applyFont="1" applyFill="1" applyBorder="1" applyAlignment="1">
      <alignment wrapText="1"/>
    </xf>
    <xf numFmtId="0" fontId="2" fillId="2" borderId="22" xfId="0" applyFont="1" applyFill="1" applyBorder="1" applyAlignment="1">
      <alignment wrapText="1"/>
    </xf>
    <xf numFmtId="49" fontId="3" fillId="2" borderId="19" xfId="0" applyNumberFormat="1" applyFont="1" applyFill="1" applyBorder="1" applyAlignment="1">
      <alignment horizontal="right"/>
    </xf>
    <xf numFmtId="49" fontId="9" fillId="2" borderId="19" xfId="0" applyNumberFormat="1" applyFont="1" applyFill="1" applyBorder="1" applyAlignment="1"/>
    <xf numFmtId="165" fontId="4" fillId="2" borderId="19" xfId="0" applyNumberFormat="1" applyFont="1" applyFill="1" applyBorder="1" applyAlignment="1">
      <alignment horizontal="right"/>
    </xf>
    <xf numFmtId="0" fontId="0" fillId="2" borderId="28" xfId="0" applyFont="1" applyFill="1" applyBorder="1" applyAlignment="1"/>
    <xf numFmtId="165" fontId="4" fillId="4" borderId="30" xfId="0" applyNumberFormat="1" applyFont="1" applyFill="1" applyBorder="1" applyAlignment="1">
      <alignment horizontal="right"/>
    </xf>
    <xf numFmtId="0" fontId="0" fillId="2" borderId="31" xfId="0" applyFont="1" applyFill="1" applyBorder="1" applyAlignment="1"/>
    <xf numFmtId="165" fontId="3" fillId="2" borderId="37" xfId="0" applyNumberFormat="1" applyFont="1" applyFill="1" applyBorder="1" applyAlignment="1">
      <alignment horizontal="right"/>
    </xf>
    <xf numFmtId="165" fontId="3" fillId="2" borderId="38" xfId="0" applyNumberFormat="1" applyFont="1" applyFill="1" applyBorder="1" applyAlignment="1"/>
    <xf numFmtId="49" fontId="0" fillId="2" borderId="19" xfId="0" applyNumberFormat="1" applyFont="1" applyFill="1" applyBorder="1" applyAlignment="1"/>
    <xf numFmtId="49" fontId="2" fillId="2" borderId="19" xfId="0" applyNumberFormat="1" applyFont="1" applyFill="1" applyBorder="1" applyAlignment="1">
      <alignment wrapText="1"/>
    </xf>
    <xf numFmtId="49" fontId="0" fillId="0" borderId="10" xfId="0" applyNumberFormat="1" applyFont="1" applyBorder="1" applyAlignment="1"/>
    <xf numFmtId="0" fontId="2" fillId="2" borderId="19" xfId="0" applyFont="1" applyFill="1" applyBorder="1" applyAlignment="1">
      <alignment wrapText="1"/>
    </xf>
    <xf numFmtId="165" fontId="3" fillId="2" borderId="42" xfId="0" applyNumberFormat="1" applyFont="1" applyFill="1" applyBorder="1" applyAlignment="1">
      <alignment horizontal="right"/>
    </xf>
    <xf numFmtId="49" fontId="0" fillId="2" borderId="28" xfId="0" applyNumberFormat="1" applyFont="1" applyFill="1" applyBorder="1" applyAlignment="1"/>
    <xf numFmtId="49" fontId="12" fillId="2" borderId="28" xfId="0" applyNumberFormat="1" applyFont="1" applyFill="1" applyBorder="1" applyAlignment="1"/>
    <xf numFmtId="165" fontId="4" fillId="4" borderId="19" xfId="0" applyNumberFormat="1" applyFont="1" applyFill="1" applyBorder="1" applyAlignment="1">
      <alignment horizontal="right"/>
    </xf>
    <xf numFmtId="49" fontId="0" fillId="2" borderId="28" xfId="0" applyNumberFormat="1" applyFont="1" applyFill="1" applyBorder="1" applyAlignment="1">
      <alignment wrapText="1"/>
    </xf>
    <xf numFmtId="0" fontId="0" fillId="2" borderId="28" xfId="0" applyFont="1" applyFill="1" applyBorder="1" applyAlignment="1">
      <alignment wrapText="1"/>
    </xf>
    <xf numFmtId="49" fontId="8" fillId="2" borderId="28" xfId="0" applyNumberFormat="1" applyFont="1" applyFill="1" applyBorder="1" applyAlignment="1"/>
    <xf numFmtId="165" fontId="13" fillId="2" borderId="19" xfId="0" applyNumberFormat="1" applyFont="1" applyFill="1" applyBorder="1" applyAlignment="1"/>
    <xf numFmtId="49" fontId="2" fillId="2" borderId="50" xfId="0" applyNumberFormat="1" applyFont="1" applyFill="1" applyBorder="1" applyAlignment="1">
      <alignment wrapText="1"/>
    </xf>
    <xf numFmtId="0" fontId="11" fillId="2" borderId="19" xfId="0" applyFont="1" applyFill="1" applyBorder="1" applyAlignment="1"/>
    <xf numFmtId="0" fontId="3" fillId="2" borderId="21" xfId="0" applyFont="1" applyFill="1" applyBorder="1" applyAlignment="1">
      <alignment horizontal="center" vertical="center"/>
    </xf>
    <xf numFmtId="0" fontId="0" fillId="2" borderId="46" xfId="0" applyFont="1" applyFill="1" applyBorder="1" applyAlignment="1"/>
    <xf numFmtId="165" fontId="3" fillId="2" borderId="52" xfId="0" applyNumberFormat="1" applyFont="1" applyFill="1" applyBorder="1" applyAlignment="1">
      <alignment horizontal="right"/>
    </xf>
    <xf numFmtId="165" fontId="3" fillId="2" borderId="53" xfId="0" applyNumberFormat="1" applyFont="1" applyFill="1" applyBorder="1" applyAlignment="1">
      <alignment horizontal="right"/>
    </xf>
    <xf numFmtId="165" fontId="3" fillId="2" borderId="54" xfId="0" applyNumberFormat="1" applyFont="1" applyFill="1" applyBorder="1" applyAlignment="1">
      <alignment horizontal="right"/>
    </xf>
    <xf numFmtId="49" fontId="7" fillId="2" borderId="22" xfId="0" applyNumberFormat="1" applyFont="1" applyFill="1" applyBorder="1" applyAlignment="1">
      <alignment wrapText="1"/>
    </xf>
    <xf numFmtId="49" fontId="7" fillId="2" borderId="40" xfId="0" applyNumberFormat="1" applyFont="1" applyFill="1" applyBorder="1" applyAlignment="1">
      <alignment wrapText="1"/>
    </xf>
    <xf numFmtId="49" fontId="7" fillId="2" borderId="39" xfId="0" applyNumberFormat="1" applyFont="1" applyFill="1" applyBorder="1" applyAlignment="1">
      <alignment wrapText="1"/>
    </xf>
    <xf numFmtId="49" fontId="7" fillId="2" borderId="55" xfId="0" applyNumberFormat="1" applyFont="1" applyFill="1" applyBorder="1" applyAlignment="1">
      <alignment wrapText="1"/>
    </xf>
    <xf numFmtId="49" fontId="9" fillId="2" borderId="28" xfId="0" applyNumberFormat="1" applyFont="1" applyFill="1" applyBorder="1" applyAlignment="1"/>
    <xf numFmtId="49" fontId="0" fillId="2" borderId="57" xfId="0" applyNumberFormat="1" applyFont="1" applyFill="1" applyBorder="1" applyAlignment="1"/>
    <xf numFmtId="0" fontId="0" fillId="2" borderId="58" xfId="0" applyFont="1" applyFill="1" applyBorder="1" applyAlignment="1"/>
    <xf numFmtId="49" fontId="7" fillId="2" borderId="22" xfId="0" applyNumberFormat="1" applyFont="1" applyFill="1" applyBorder="1" applyAlignment="1">
      <alignment horizontal="left" wrapText="1"/>
    </xf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3" xfId="0" applyFont="1" applyBorder="1" applyAlignment="1"/>
    <xf numFmtId="0" fontId="0" fillId="0" borderId="64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49" fontId="14" fillId="2" borderId="28" xfId="0" applyNumberFormat="1" applyFont="1" applyFill="1" applyBorder="1" applyAlignment="1"/>
    <xf numFmtId="49" fontId="7" fillId="2" borderId="14" xfId="0" applyNumberFormat="1" applyFont="1" applyFill="1" applyBorder="1" applyAlignment="1">
      <alignment wrapText="1"/>
    </xf>
    <xf numFmtId="0" fontId="8" fillId="2" borderId="28" xfId="0" applyFont="1" applyFill="1" applyBorder="1" applyAlignment="1"/>
    <xf numFmtId="4" fontId="0" fillId="2" borderId="19" xfId="0" applyNumberFormat="1" applyFont="1" applyFill="1" applyBorder="1" applyAlignment="1"/>
    <xf numFmtId="165" fontId="3" fillId="2" borderId="71" xfId="0" applyNumberFormat="1" applyFont="1" applyFill="1" applyBorder="1" applyAlignment="1">
      <alignment horizontal="right"/>
    </xf>
    <xf numFmtId="165" fontId="3" fillId="2" borderId="72" xfId="0" applyNumberFormat="1" applyFont="1" applyFill="1" applyBorder="1" applyAlignment="1">
      <alignment horizontal="right"/>
    </xf>
    <xf numFmtId="49" fontId="7" fillId="2" borderId="74" xfId="0" applyNumberFormat="1" applyFont="1" applyFill="1" applyBorder="1" applyAlignment="1">
      <alignment wrapText="1"/>
    </xf>
    <xf numFmtId="49" fontId="7" fillId="2" borderId="76" xfId="0" applyNumberFormat="1" applyFont="1" applyFill="1" applyBorder="1" applyAlignment="1">
      <alignment wrapText="1"/>
    </xf>
    <xf numFmtId="165" fontId="16" fillId="2" borderId="19" xfId="0" applyNumberFormat="1" applyFont="1" applyFill="1" applyBorder="1" applyAlignment="1">
      <alignment horizontal="right"/>
    </xf>
    <xf numFmtId="0" fontId="9" fillId="2" borderId="19" xfId="0" applyFont="1" applyFill="1" applyBorder="1" applyAlignment="1"/>
    <xf numFmtId="0" fontId="7" fillId="2" borderId="79" xfId="0" applyFont="1" applyFill="1" applyBorder="1" applyAlignment="1">
      <alignment wrapText="1"/>
    </xf>
    <xf numFmtId="165" fontId="3" fillId="2" borderId="80" xfId="0" applyNumberFormat="1" applyFont="1" applyFill="1" applyBorder="1" applyAlignment="1">
      <alignment horizontal="right"/>
    </xf>
    <xf numFmtId="0" fontId="0" fillId="2" borderId="81" xfId="0" applyFont="1" applyFill="1" applyBorder="1" applyAlignment="1"/>
    <xf numFmtId="0" fontId="0" fillId="2" borderId="82" xfId="0" applyFont="1" applyFill="1" applyBorder="1" applyAlignment="1"/>
    <xf numFmtId="0" fontId="0" fillId="3" borderId="39" xfId="0" applyFont="1" applyFill="1" applyBorder="1" applyAlignment="1"/>
    <xf numFmtId="0" fontId="17" fillId="2" borderId="19" xfId="0" applyFont="1" applyFill="1" applyBorder="1" applyAlignment="1"/>
    <xf numFmtId="49" fontId="8" fillId="2" borderId="19" xfId="0" applyNumberFormat="1" applyFont="1" applyFill="1" applyBorder="1" applyAlignment="1"/>
    <xf numFmtId="165" fontId="11" fillId="2" borderId="19" xfId="0" applyNumberFormat="1" applyFont="1" applyFill="1" applyBorder="1" applyAlignment="1">
      <alignment horizontal="right"/>
    </xf>
    <xf numFmtId="49" fontId="7" fillId="2" borderId="34" xfId="0" applyNumberFormat="1" applyFont="1" applyFill="1" applyBorder="1" applyAlignment="1">
      <alignment wrapText="1"/>
    </xf>
    <xf numFmtId="0" fontId="3" fillId="2" borderId="3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49" fontId="0" fillId="2" borderId="19" xfId="0" applyNumberFormat="1" applyFont="1" applyFill="1" applyBorder="1" applyAlignment="1">
      <alignment wrapText="1"/>
    </xf>
    <xf numFmtId="0" fontId="0" fillId="0" borderId="91" xfId="0" applyFont="1" applyBorder="1" applyAlignment="1"/>
    <xf numFmtId="0" fontId="0" fillId="0" borderId="92" xfId="0" applyFont="1" applyBorder="1" applyAlignment="1"/>
    <xf numFmtId="0" fontId="8" fillId="2" borderId="93" xfId="0" applyFont="1" applyFill="1" applyBorder="1" applyAlignment="1">
      <alignment wrapText="1"/>
    </xf>
    <xf numFmtId="0" fontId="0" fillId="2" borderId="94" xfId="0" applyFont="1" applyFill="1" applyBorder="1" applyAlignment="1">
      <alignment wrapText="1"/>
    </xf>
    <xf numFmtId="4" fontId="0" fillId="3" borderId="19" xfId="0" applyNumberFormat="1" applyFont="1" applyFill="1" applyBorder="1" applyAlignment="1"/>
    <xf numFmtId="0" fontId="0" fillId="0" borderId="95" xfId="0" applyFont="1" applyBorder="1" applyAlignment="1"/>
    <xf numFmtId="0" fontId="0" fillId="0" borderId="96" xfId="0" applyFont="1" applyBorder="1" applyAlignment="1"/>
    <xf numFmtId="0" fontId="0" fillId="0" borderId="97" xfId="0" applyFont="1" applyBorder="1" applyAlignment="1"/>
    <xf numFmtId="0" fontId="8" fillId="2" borderId="98" xfId="0" applyFont="1" applyFill="1" applyBorder="1" applyAlignment="1">
      <alignment wrapText="1"/>
    </xf>
    <xf numFmtId="0" fontId="0" fillId="2" borderId="99" xfId="0" applyFont="1" applyFill="1" applyBorder="1" applyAlignment="1">
      <alignment wrapText="1"/>
    </xf>
    <xf numFmtId="49" fontId="0" fillId="3" borderId="19" xfId="0" applyNumberFormat="1" applyFont="1" applyFill="1" applyBorder="1" applyAlignment="1"/>
    <xf numFmtId="0" fontId="18" fillId="2" borderId="99" xfId="0" applyFont="1" applyFill="1" applyBorder="1" applyAlignment="1">
      <alignment wrapText="1"/>
    </xf>
    <xf numFmtId="49" fontId="0" fillId="3" borderId="39" xfId="0" applyNumberFormat="1" applyFont="1" applyFill="1" applyBorder="1" applyAlignment="1"/>
    <xf numFmtId="0" fontId="0" fillId="3" borderId="100" xfId="0" applyFont="1" applyFill="1" applyBorder="1" applyAlignment="1"/>
    <xf numFmtId="4" fontId="0" fillId="3" borderId="101" xfId="0" applyNumberFormat="1" applyFont="1" applyFill="1" applyBorder="1" applyAlignment="1"/>
    <xf numFmtId="0" fontId="0" fillId="2" borderId="48" xfId="0" applyFont="1" applyFill="1" applyBorder="1" applyAlignment="1"/>
    <xf numFmtId="0" fontId="0" fillId="3" borderId="104" xfId="0" applyFont="1" applyFill="1" applyBorder="1" applyAlignment="1"/>
    <xf numFmtId="4" fontId="0" fillId="3" borderId="95" xfId="0" applyNumberFormat="1" applyFont="1" applyFill="1" applyBorder="1" applyAlignment="1"/>
    <xf numFmtId="0" fontId="0" fillId="2" borderId="96" xfId="0" applyFont="1" applyFill="1" applyBorder="1" applyAlignment="1"/>
    <xf numFmtId="0" fontId="0" fillId="2" borderId="106" xfId="0" applyFont="1" applyFill="1" applyBorder="1" applyAlignment="1"/>
    <xf numFmtId="0" fontId="0" fillId="3" borderId="98" xfId="0" applyFont="1" applyFill="1" applyBorder="1" applyAlignment="1"/>
    <xf numFmtId="4" fontId="0" fillId="3" borderId="96" xfId="0" applyNumberFormat="1" applyFont="1" applyFill="1" applyBorder="1" applyAlignment="1"/>
    <xf numFmtId="0" fontId="8" fillId="2" borderId="107" xfId="0" applyFont="1" applyFill="1" applyBorder="1" applyAlignment="1">
      <alignment wrapText="1"/>
    </xf>
    <xf numFmtId="0" fontId="18" fillId="2" borderId="108" xfId="0" applyFont="1" applyFill="1" applyBorder="1" applyAlignment="1">
      <alignment wrapText="1"/>
    </xf>
    <xf numFmtId="0" fontId="8" fillId="2" borderId="109" xfId="0" applyFont="1" applyFill="1" applyBorder="1" applyAlignment="1">
      <alignment wrapText="1"/>
    </xf>
    <xf numFmtId="0" fontId="18" fillId="2" borderId="110" xfId="0" applyFont="1" applyFill="1" applyBorder="1" applyAlignment="1">
      <alignment wrapText="1"/>
    </xf>
    <xf numFmtId="0" fontId="0" fillId="3" borderId="96" xfId="0" applyFont="1" applyFill="1" applyBorder="1" applyAlignment="1"/>
    <xf numFmtId="0" fontId="8" fillId="2" borderId="111" xfId="0" applyFont="1" applyFill="1" applyBorder="1" applyAlignment="1">
      <alignment wrapText="1"/>
    </xf>
    <xf numFmtId="0" fontId="18" fillId="2" borderId="96" xfId="0" applyFont="1" applyFill="1" applyBorder="1" applyAlignment="1">
      <alignment wrapText="1"/>
    </xf>
    <xf numFmtId="0" fontId="8" fillId="2" borderId="112" xfId="0" applyFont="1" applyFill="1" applyBorder="1" applyAlignment="1">
      <alignment wrapText="1"/>
    </xf>
    <xf numFmtId="0" fontId="18" fillId="2" borderId="112" xfId="0" applyFont="1" applyFill="1" applyBorder="1" applyAlignment="1">
      <alignment wrapText="1"/>
    </xf>
    <xf numFmtId="0" fontId="0" fillId="3" borderId="112" xfId="0" applyFont="1" applyFill="1" applyBorder="1" applyAlignment="1"/>
    <xf numFmtId="4" fontId="0" fillId="3" borderId="113" xfId="0" applyNumberFormat="1" applyFont="1" applyFill="1" applyBorder="1" applyAlignment="1"/>
    <xf numFmtId="0" fontId="0" fillId="5" borderId="114" xfId="0" applyFont="1" applyFill="1" applyBorder="1" applyAlignment="1"/>
    <xf numFmtId="0" fontId="0" fillId="2" borderId="115" xfId="0" applyFont="1" applyFill="1" applyBorder="1" applyAlignment="1"/>
    <xf numFmtId="0" fontId="0" fillId="2" borderId="116" xfId="0" applyFont="1" applyFill="1" applyBorder="1" applyAlignment="1"/>
    <xf numFmtId="0" fontId="0" fillId="0" borderId="116" xfId="0" applyFont="1" applyBorder="1" applyAlignment="1"/>
    <xf numFmtId="0" fontId="8" fillId="2" borderId="19" xfId="0" applyFont="1" applyFill="1" applyBorder="1" applyAlignment="1">
      <alignment wrapText="1"/>
    </xf>
    <xf numFmtId="0" fontId="18" fillId="2" borderId="19" xfId="0" applyFont="1" applyFill="1" applyBorder="1" applyAlignment="1">
      <alignment wrapText="1"/>
    </xf>
    <xf numFmtId="0" fontId="0" fillId="3" borderId="19" xfId="0" applyFont="1" applyFill="1" applyBorder="1" applyAlignment="1"/>
    <xf numFmtId="4" fontId="0" fillId="3" borderId="41" xfId="0" applyNumberFormat="1" applyFont="1" applyFill="1" applyBorder="1" applyAlignment="1"/>
    <xf numFmtId="0" fontId="0" fillId="5" borderId="86" xfId="0" applyFont="1" applyFill="1" applyBorder="1" applyAlignment="1"/>
    <xf numFmtId="0" fontId="0" fillId="2" borderId="118" xfId="0" applyFont="1" applyFill="1" applyBorder="1" applyAlignment="1"/>
    <xf numFmtId="0" fontId="0" fillId="2" borderId="11" xfId="0" applyFont="1" applyFill="1" applyBorder="1" applyAlignment="1"/>
    <xf numFmtId="0" fontId="0" fillId="2" borderId="19" xfId="0" applyFont="1" applyFill="1" applyBorder="1" applyAlignment="1">
      <alignment wrapText="1"/>
    </xf>
    <xf numFmtId="0" fontId="18" fillId="2" borderId="54" xfId="0" applyFont="1" applyFill="1" applyBorder="1" applyAlignment="1">
      <alignment wrapText="1"/>
    </xf>
    <xf numFmtId="0" fontId="0" fillId="3" borderId="36" xfId="0" applyFont="1" applyFill="1" applyBorder="1" applyAlignment="1"/>
    <xf numFmtId="0" fontId="0" fillId="3" borderId="41" xfId="0" applyFont="1" applyFill="1" applyBorder="1" applyAlignment="1"/>
    <xf numFmtId="0" fontId="0" fillId="5" borderId="117" xfId="0" applyFont="1" applyFill="1" applyBorder="1" applyAlignment="1"/>
    <xf numFmtId="0" fontId="0" fillId="2" borderId="119" xfId="0" applyFont="1" applyFill="1" applyBorder="1" applyAlignment="1"/>
    <xf numFmtId="0" fontId="0" fillId="2" borderId="120" xfId="0" applyFont="1" applyFill="1" applyBorder="1" applyAlignment="1"/>
    <xf numFmtId="0" fontId="0" fillId="2" borderId="121" xfId="0" applyFont="1" applyFill="1" applyBorder="1" applyAlignment="1"/>
    <xf numFmtId="0" fontId="0" fillId="2" borderId="122" xfId="0" applyFont="1" applyFill="1" applyBorder="1" applyAlignment="1"/>
    <xf numFmtId="0" fontId="0" fillId="2" borderId="123" xfId="0" applyFont="1" applyFill="1" applyBorder="1" applyAlignment="1"/>
    <xf numFmtId="0" fontId="0" fillId="2" borderId="124" xfId="0" applyFont="1" applyFill="1" applyBorder="1" applyAlignment="1"/>
    <xf numFmtId="0" fontId="0" fillId="2" borderId="125" xfId="0" applyFont="1" applyFill="1" applyBorder="1" applyAlignment="1"/>
    <xf numFmtId="0" fontId="0" fillId="2" borderId="126" xfId="0" applyFont="1" applyFill="1" applyBorder="1" applyAlignment="1">
      <alignment wrapText="1"/>
    </xf>
    <xf numFmtId="0" fontId="18" fillId="2" borderId="54" xfId="0" applyFont="1" applyFill="1" applyBorder="1" applyAlignment="1"/>
    <xf numFmtId="0" fontId="18" fillId="2" borderId="127" xfId="0" applyFont="1" applyFill="1" applyBorder="1" applyAlignment="1"/>
    <xf numFmtId="0" fontId="18" fillId="2" borderId="128" xfId="0" applyFont="1" applyFill="1" applyBorder="1" applyAlignment="1"/>
    <xf numFmtId="0" fontId="0" fillId="2" borderId="129" xfId="0" applyFont="1" applyFill="1" applyBorder="1" applyAlignment="1">
      <alignment wrapText="1"/>
    </xf>
    <xf numFmtId="0" fontId="0" fillId="2" borderId="11" xfId="0" applyFont="1" applyFill="1" applyBorder="1" applyAlignment="1">
      <alignment wrapText="1"/>
    </xf>
    <xf numFmtId="0" fontId="18" fillId="2" borderId="130" xfId="0" applyFont="1" applyFill="1" applyBorder="1" applyAlignment="1"/>
    <xf numFmtId="0" fontId="0" fillId="2" borderId="131" xfId="0" applyFont="1" applyFill="1" applyBorder="1" applyAlignment="1"/>
    <xf numFmtId="0" fontId="0" fillId="2" borderId="132" xfId="0" applyFont="1" applyFill="1" applyBorder="1" applyAlignment="1"/>
    <xf numFmtId="0" fontId="0" fillId="2" borderId="133" xfId="0" applyFont="1" applyFill="1" applyBorder="1" applyAlignment="1"/>
    <xf numFmtId="0" fontId="0" fillId="2" borderId="134" xfId="0" applyFont="1" applyFill="1" applyBorder="1" applyAlignment="1"/>
    <xf numFmtId="0" fontId="0" fillId="2" borderId="135" xfId="0" applyFont="1" applyFill="1" applyBorder="1" applyAlignment="1"/>
    <xf numFmtId="0" fontId="0" fillId="3" borderId="113" xfId="0" applyFont="1" applyFill="1" applyBorder="1" applyAlignment="1"/>
    <xf numFmtId="0" fontId="0" fillId="5" borderId="107" xfId="0" applyFont="1" applyFill="1" applyBorder="1" applyAlignment="1"/>
    <xf numFmtId="0" fontId="0" fillId="0" borderId="0" xfId="0" applyNumberFormat="1" applyFont="1" applyAlignment="1"/>
    <xf numFmtId="0" fontId="0" fillId="6" borderId="136" xfId="0" applyFont="1" applyFill="1" applyBorder="1" applyAlignment="1"/>
    <xf numFmtId="0" fontId="0" fillId="7" borderId="137" xfId="0" applyFont="1" applyFill="1" applyBorder="1" applyAlignment="1"/>
    <xf numFmtId="0" fontId="0" fillId="0" borderId="138" xfId="0" applyFont="1" applyBorder="1" applyAlignment="1"/>
    <xf numFmtId="0" fontId="0" fillId="0" borderId="139" xfId="0" applyFont="1" applyBorder="1" applyAlignment="1"/>
    <xf numFmtId="0" fontId="0" fillId="7" borderId="140" xfId="0" applyFont="1" applyFill="1" applyBorder="1" applyAlignment="1"/>
    <xf numFmtId="0" fontId="0" fillId="0" borderId="141" xfId="0" applyFont="1" applyBorder="1" applyAlignment="1"/>
    <xf numFmtId="0" fontId="0" fillId="0" borderId="142" xfId="0" applyFont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0" fillId="2" borderId="11" xfId="0" applyNumberFormat="1" applyFont="1" applyFill="1" applyBorder="1" applyAlignment="1"/>
    <xf numFmtId="167" fontId="0" fillId="0" borderId="11" xfId="0" applyNumberFormat="1" applyFont="1" applyBorder="1" applyAlignment="1"/>
    <xf numFmtId="0" fontId="0" fillId="0" borderId="0" xfId="0" applyNumberFormat="1" applyFont="1" applyAlignment="1"/>
    <xf numFmtId="44" fontId="20" fillId="2" borderId="19" xfId="1" applyFont="1" applyFill="1" applyBorder="1" applyAlignment="1"/>
    <xf numFmtId="49" fontId="21" fillId="4" borderId="15" xfId="0" applyNumberFormat="1" applyFont="1" applyFill="1" applyBorder="1" applyAlignment="1">
      <alignment horizontal="center" wrapText="1"/>
    </xf>
    <xf numFmtId="49" fontId="21" fillId="4" borderId="17" xfId="0" applyNumberFormat="1" applyFont="1" applyFill="1" applyBorder="1" applyAlignment="1">
      <alignment horizontal="center" wrapText="1"/>
    </xf>
    <xf numFmtId="49" fontId="22" fillId="2" borderId="22" xfId="0" applyNumberFormat="1" applyFont="1" applyFill="1" applyBorder="1" applyAlignment="1">
      <alignment wrapText="1"/>
    </xf>
    <xf numFmtId="44" fontId="3" fillId="2" borderId="19" xfId="1" applyFont="1" applyFill="1" applyBorder="1" applyAlignment="1">
      <alignment horizontal="right"/>
    </xf>
    <xf numFmtId="0" fontId="24" fillId="2" borderId="28" xfId="0" applyFont="1" applyFill="1" applyBorder="1" applyAlignment="1"/>
    <xf numFmtId="44" fontId="25" fillId="2" borderId="19" xfId="1" applyFont="1" applyFill="1" applyBorder="1" applyAlignment="1"/>
    <xf numFmtId="165" fontId="25" fillId="2" borderId="19" xfId="0" applyNumberFormat="1" applyFont="1" applyFill="1" applyBorder="1" applyAlignment="1"/>
    <xf numFmtId="49" fontId="24" fillId="2" borderId="28" xfId="0" applyNumberFormat="1" applyFont="1" applyFill="1" applyBorder="1" applyAlignment="1"/>
    <xf numFmtId="49" fontId="21" fillId="2" borderId="19" xfId="0" applyNumberFormat="1" applyFont="1" applyFill="1" applyBorder="1" applyAlignment="1">
      <alignment wrapText="1"/>
    </xf>
    <xf numFmtId="49" fontId="21" fillId="2" borderId="19" xfId="0" quotePrefix="1" applyNumberFormat="1" applyFont="1" applyFill="1" applyBorder="1" applyAlignment="1">
      <alignment wrapText="1"/>
    </xf>
    <xf numFmtId="49" fontId="21" fillId="2" borderId="34" xfId="0" quotePrefix="1" applyNumberFormat="1" applyFont="1" applyFill="1" applyBorder="1" applyAlignment="1"/>
    <xf numFmtId="49" fontId="21" fillId="2" borderId="22" xfId="0" applyNumberFormat="1" applyFont="1" applyFill="1" applyBorder="1" applyAlignment="1">
      <alignment wrapText="1"/>
    </xf>
    <xf numFmtId="49" fontId="23" fillId="2" borderId="28" xfId="0" applyNumberFormat="1" applyFont="1" applyFill="1" applyBorder="1" applyAlignment="1"/>
    <xf numFmtId="44" fontId="20" fillId="2" borderId="19" xfId="1" applyFont="1" applyFill="1" applyBorder="1" applyAlignment="1">
      <alignment horizontal="right"/>
    </xf>
    <xf numFmtId="49" fontId="24" fillId="2" borderId="19" xfId="0" applyNumberFormat="1" applyFont="1" applyFill="1" applyBorder="1" applyAlignment="1"/>
    <xf numFmtId="49" fontId="21" fillId="2" borderId="77" xfId="0" quotePrefix="1" applyNumberFormat="1" applyFont="1" applyFill="1" applyBorder="1" applyAlignment="1">
      <alignment wrapText="1"/>
    </xf>
    <xf numFmtId="0" fontId="26" fillId="2" borderId="19" xfId="0" applyFont="1" applyFill="1" applyBorder="1" applyAlignment="1"/>
    <xf numFmtId="0" fontId="24" fillId="2" borderId="19" xfId="0" quotePrefix="1" applyFont="1" applyFill="1" applyBorder="1" applyAlignment="1"/>
    <xf numFmtId="165" fontId="20" fillId="2" borderId="19" xfId="0" applyNumberFormat="1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49" fontId="21" fillId="2" borderId="40" xfId="0" applyNumberFormat="1" applyFont="1" applyFill="1" applyBorder="1" applyAlignment="1">
      <alignment horizontal="left" wrapText="1"/>
    </xf>
    <xf numFmtId="49" fontId="21" fillId="2" borderId="23" xfId="0" applyNumberFormat="1" applyFont="1" applyFill="1" applyBorder="1" applyAlignment="1">
      <alignment wrapText="1"/>
    </xf>
    <xf numFmtId="49" fontId="22" fillId="2" borderId="19" xfId="0" applyNumberFormat="1" applyFont="1" applyFill="1" applyBorder="1" applyAlignment="1">
      <alignment wrapText="1"/>
    </xf>
    <xf numFmtId="165" fontId="0" fillId="8" borderId="19" xfId="0" applyNumberFormat="1" applyFont="1" applyFill="1" applyBorder="1" applyAlignment="1"/>
    <xf numFmtId="164" fontId="0" fillId="0" borderId="19" xfId="0" applyNumberFormat="1" applyFont="1" applyFill="1" applyBorder="1" applyAlignment="1"/>
    <xf numFmtId="0" fontId="0" fillId="0" borderId="19" xfId="0" applyFont="1" applyFill="1" applyBorder="1" applyAlignment="1"/>
    <xf numFmtId="4" fontId="0" fillId="0" borderId="19" xfId="0" applyNumberFormat="1" applyFont="1" applyFill="1" applyBorder="1" applyAlignment="1"/>
    <xf numFmtId="166" fontId="0" fillId="0" borderId="19" xfId="0" applyNumberFormat="1" applyFont="1" applyFill="1" applyBorder="1" applyAlignment="1"/>
    <xf numFmtId="49" fontId="14" fillId="0" borderId="19" xfId="0" applyNumberFormat="1" applyFont="1" applyFill="1" applyBorder="1" applyAlignment="1"/>
    <xf numFmtId="166" fontId="14" fillId="0" borderId="19" xfId="0" applyNumberFormat="1" applyFont="1" applyFill="1" applyBorder="1" applyAlignment="1"/>
    <xf numFmtId="0" fontId="0" fillId="0" borderId="102" xfId="0" applyFont="1" applyFill="1" applyBorder="1" applyAlignment="1"/>
    <xf numFmtId="0" fontId="0" fillId="0" borderId="103" xfId="0" applyFont="1" applyFill="1" applyBorder="1" applyAlignment="1"/>
    <xf numFmtId="4" fontId="0" fillId="0" borderId="47" xfId="0" applyNumberFormat="1" applyFont="1" applyFill="1" applyBorder="1" applyAlignment="1"/>
    <xf numFmtId="0" fontId="0" fillId="0" borderId="99" xfId="0" applyFont="1" applyFill="1" applyBorder="1" applyAlignment="1"/>
    <xf numFmtId="0" fontId="0" fillId="0" borderId="105" xfId="0" applyFont="1" applyFill="1" applyBorder="1" applyAlignment="1"/>
    <xf numFmtId="4" fontId="0" fillId="0" borderId="98" xfId="0" applyNumberFormat="1" applyFont="1" applyFill="1" applyBorder="1" applyAlignment="1"/>
    <xf numFmtId="0" fontId="0" fillId="0" borderId="96" xfId="0" applyFont="1" applyFill="1" applyBorder="1" applyAlignment="1"/>
    <xf numFmtId="4" fontId="0" fillId="0" borderId="96" xfId="0" applyNumberFormat="1" applyFont="1" applyFill="1" applyBorder="1" applyAlignment="1"/>
    <xf numFmtId="0" fontId="0" fillId="0" borderId="114" xfId="0" applyFont="1" applyFill="1" applyBorder="1" applyAlignment="1"/>
    <xf numFmtId="4" fontId="0" fillId="0" borderId="107" xfId="0" applyNumberFormat="1" applyFont="1" applyFill="1" applyBorder="1" applyAlignment="1"/>
    <xf numFmtId="0" fontId="0" fillId="0" borderId="86" xfId="0" applyFont="1" applyFill="1" applyBorder="1" applyAlignment="1"/>
    <xf numFmtId="4" fontId="0" fillId="0" borderId="117" xfId="0" applyNumberFormat="1" applyFont="1" applyFill="1" applyBorder="1" applyAlignment="1"/>
    <xf numFmtId="0" fontId="0" fillId="0" borderId="117" xfId="0" applyFont="1" applyFill="1" applyBorder="1" applyAlignment="1"/>
    <xf numFmtId="0" fontId="29" fillId="2" borderId="19" xfId="0" applyFont="1" applyFill="1" applyBorder="1" applyAlignment="1"/>
    <xf numFmtId="165" fontId="25" fillId="2" borderId="19" xfId="0" applyNumberFormat="1" applyFont="1" applyFill="1" applyBorder="1" applyAlignment="1">
      <alignment horizontal="right"/>
    </xf>
    <xf numFmtId="165" fontId="4" fillId="0" borderId="19" xfId="0" applyNumberFormat="1" applyFont="1" applyFill="1" applyBorder="1" applyAlignment="1">
      <alignment horizontal="right"/>
    </xf>
    <xf numFmtId="0" fontId="30" fillId="2" borderId="28" xfId="0" applyFont="1" applyFill="1" applyBorder="1" applyAlignment="1"/>
    <xf numFmtId="49" fontId="22" fillId="2" borderId="144" xfId="0" applyNumberFormat="1" applyFont="1" applyFill="1" applyBorder="1" applyAlignment="1">
      <alignment wrapText="1"/>
    </xf>
    <xf numFmtId="49" fontId="9" fillId="0" borderId="51" xfId="0" applyNumberFormat="1" applyFont="1" applyFill="1" applyBorder="1" applyAlignment="1"/>
    <xf numFmtId="165" fontId="4" fillId="9" borderId="19" xfId="0" applyNumberFormat="1" applyFont="1" applyFill="1" applyBorder="1" applyAlignment="1">
      <alignment horizontal="right"/>
    </xf>
    <xf numFmtId="0" fontId="4" fillId="0" borderId="47" xfId="0" applyFont="1" applyFill="1" applyBorder="1" applyAlignment="1">
      <alignment wrapText="1"/>
    </xf>
    <xf numFmtId="165" fontId="4" fillId="9" borderId="28" xfId="0" applyNumberFormat="1" applyFont="1" applyFill="1" applyBorder="1" applyAlignment="1">
      <alignment horizontal="right"/>
    </xf>
    <xf numFmtId="165" fontId="4" fillId="9" borderId="22" xfId="0" applyNumberFormat="1" applyFont="1" applyFill="1" applyBorder="1" applyAlignment="1">
      <alignment horizontal="right"/>
    </xf>
    <xf numFmtId="49" fontId="2" fillId="9" borderId="55" xfId="0" applyNumberFormat="1" applyFont="1" applyFill="1" applyBorder="1" applyAlignment="1">
      <alignment wrapText="1"/>
    </xf>
    <xf numFmtId="165" fontId="3" fillId="9" borderId="19" xfId="0" applyNumberFormat="1" applyFont="1" applyFill="1" applyBorder="1" applyAlignment="1">
      <alignment horizontal="right"/>
    </xf>
    <xf numFmtId="49" fontId="2" fillId="9" borderId="56" xfId="0" applyNumberFormat="1" applyFont="1" applyFill="1" applyBorder="1" applyAlignment="1">
      <alignment wrapText="1"/>
    </xf>
    <xf numFmtId="49" fontId="2" fillId="9" borderId="19" xfId="0" applyNumberFormat="1" applyFont="1" applyFill="1" applyBorder="1" applyAlignment="1">
      <alignment wrapText="1"/>
    </xf>
    <xf numFmtId="165" fontId="3" fillId="0" borderId="36" xfId="0" applyNumberFormat="1" applyFont="1" applyFill="1" applyBorder="1" applyAlignment="1">
      <alignment horizontal="right"/>
    </xf>
    <xf numFmtId="49" fontId="2" fillId="9" borderId="70" xfId="0" applyNumberFormat="1" applyFont="1" applyFill="1" applyBorder="1" applyAlignment="1">
      <alignment wrapText="1"/>
    </xf>
    <xf numFmtId="165" fontId="3" fillId="0" borderId="145" xfId="0" applyNumberFormat="1" applyFont="1" applyFill="1" applyBorder="1" applyAlignment="1">
      <alignment horizontal="right"/>
    </xf>
    <xf numFmtId="165" fontId="3" fillId="2" borderId="145" xfId="0" applyNumberFormat="1" applyFont="1" applyFill="1" applyBorder="1" applyAlignment="1">
      <alignment horizontal="right"/>
    </xf>
    <xf numFmtId="49" fontId="2" fillId="9" borderId="73" xfId="0" applyNumberFormat="1" applyFont="1" applyFill="1" applyBorder="1" applyAlignment="1">
      <alignment wrapText="1"/>
    </xf>
    <xf numFmtId="49" fontId="2" fillId="9" borderId="75" xfId="0" applyNumberFormat="1" applyFont="1" applyFill="1" applyBorder="1" applyAlignment="1">
      <alignment wrapText="1"/>
    </xf>
    <xf numFmtId="49" fontId="2" fillId="0" borderId="25" xfId="0" applyNumberFormat="1" applyFont="1" applyFill="1" applyBorder="1" applyAlignment="1">
      <alignment wrapText="1"/>
    </xf>
    <xf numFmtId="49" fontId="2" fillId="9" borderId="41" xfId="0" applyNumberFormat="1" applyFont="1" applyFill="1" applyBorder="1" applyAlignment="1">
      <alignment wrapText="1"/>
    </xf>
    <xf numFmtId="49" fontId="2" fillId="9" borderId="27" xfId="0" applyNumberFormat="1" applyFont="1" applyFill="1" applyBorder="1" applyAlignment="1">
      <alignment wrapText="1"/>
    </xf>
    <xf numFmtId="49" fontId="2" fillId="9" borderId="22" xfId="0" applyNumberFormat="1" applyFont="1" applyFill="1" applyBorder="1" applyAlignment="1">
      <alignment wrapText="1"/>
    </xf>
    <xf numFmtId="49" fontId="2" fillId="0" borderId="19" xfId="0" applyNumberFormat="1" applyFont="1" applyFill="1" applyBorder="1" applyAlignment="1">
      <alignment wrapText="1"/>
    </xf>
    <xf numFmtId="49" fontId="22" fillId="2" borderId="23" xfId="0" applyNumberFormat="1" applyFont="1" applyFill="1" applyBorder="1" applyAlignment="1">
      <alignment wrapText="1"/>
    </xf>
    <xf numFmtId="49" fontId="33" fillId="2" borderId="86" xfId="0" applyNumberFormat="1" applyFont="1" applyFill="1" applyBorder="1" applyAlignment="1">
      <alignment wrapText="1"/>
    </xf>
    <xf numFmtId="0" fontId="25" fillId="2" borderId="19" xfId="0" applyFont="1" applyFill="1" applyBorder="1" applyAlignment="1"/>
    <xf numFmtId="165" fontId="4" fillId="10" borderId="30" xfId="0" applyNumberFormat="1" applyFont="1" applyFill="1" applyBorder="1" applyAlignment="1">
      <alignment horizontal="right"/>
    </xf>
    <xf numFmtId="49" fontId="7" fillId="2" borderId="100" xfId="0" applyNumberFormat="1" applyFont="1" applyFill="1" applyBorder="1" applyAlignment="1">
      <alignment wrapText="1"/>
    </xf>
    <xf numFmtId="49" fontId="21" fillId="2" borderId="100" xfId="0" applyNumberFormat="1" applyFont="1" applyFill="1" applyBorder="1" applyAlignment="1">
      <alignment wrapText="1"/>
    </xf>
    <xf numFmtId="49" fontId="2" fillId="9" borderId="83" xfId="0" applyNumberFormat="1" applyFont="1" applyFill="1" applyBorder="1" applyAlignment="1">
      <alignment wrapText="1"/>
    </xf>
    <xf numFmtId="49" fontId="2" fillId="9" borderId="34" xfId="0" applyNumberFormat="1" applyFont="1" applyFill="1" applyBorder="1" applyAlignment="1">
      <alignment wrapText="1"/>
    </xf>
    <xf numFmtId="49" fontId="7" fillId="0" borderId="22" xfId="0" applyNumberFormat="1" applyFont="1" applyFill="1" applyBorder="1" applyAlignment="1">
      <alignment wrapText="1"/>
    </xf>
    <xf numFmtId="49" fontId="7" fillId="0" borderId="19" xfId="0" applyNumberFormat="1" applyFont="1" applyFill="1" applyBorder="1" applyAlignment="1">
      <alignment wrapText="1"/>
    </xf>
    <xf numFmtId="49" fontId="9" fillId="0" borderId="28" xfId="0" applyNumberFormat="1" applyFont="1" applyFill="1" applyBorder="1" applyAlignment="1"/>
    <xf numFmtId="49" fontId="21" fillId="2" borderId="39" xfId="0" applyNumberFormat="1" applyFont="1" applyFill="1" applyBorder="1" applyAlignment="1">
      <alignment wrapText="1"/>
    </xf>
    <xf numFmtId="165" fontId="3" fillId="2" borderId="146" xfId="0" applyNumberFormat="1" applyFont="1" applyFill="1" applyBorder="1" applyAlignment="1"/>
    <xf numFmtId="0" fontId="32" fillId="0" borderId="148" xfId="0" applyFont="1" applyFill="1" applyBorder="1" applyAlignment="1">
      <alignment wrapText="1"/>
    </xf>
    <xf numFmtId="49" fontId="4" fillId="0" borderId="147" xfId="0" applyNumberFormat="1" applyFont="1" applyFill="1" applyBorder="1" applyAlignment="1">
      <alignment wrapText="1"/>
    </xf>
    <xf numFmtId="0" fontId="22" fillId="2" borderId="22" xfId="0" applyFont="1" applyFill="1" applyBorder="1" applyAlignment="1">
      <alignment wrapText="1"/>
    </xf>
    <xf numFmtId="0" fontId="24" fillId="2" borderId="28" xfId="0" applyFont="1" applyFill="1" applyBorder="1" applyAlignment="1">
      <alignment wrapText="1"/>
    </xf>
    <xf numFmtId="165" fontId="20" fillId="2" borderId="149" xfId="0" applyNumberFormat="1" applyFont="1" applyFill="1" applyBorder="1" applyAlignment="1">
      <alignment horizontal="right"/>
    </xf>
    <xf numFmtId="165" fontId="3" fillId="2" borderId="149" xfId="0" applyNumberFormat="1" applyFont="1" applyFill="1" applyBorder="1" applyAlignment="1">
      <alignment horizontal="right"/>
    </xf>
    <xf numFmtId="49" fontId="21" fillId="2" borderId="14" xfId="0" applyNumberFormat="1" applyFont="1" applyFill="1" applyBorder="1" applyAlignment="1">
      <alignment wrapText="1"/>
    </xf>
    <xf numFmtId="8" fontId="0" fillId="0" borderId="11" xfId="0" applyNumberFormat="1" applyFont="1" applyBorder="1" applyAlignment="1"/>
    <xf numFmtId="49" fontId="24" fillId="2" borderId="19" xfId="0" applyNumberFormat="1" applyFont="1" applyFill="1" applyBorder="1" applyAlignment="1">
      <alignment wrapText="1"/>
    </xf>
    <xf numFmtId="165" fontId="3" fillId="2" borderId="112" xfId="0" applyNumberFormat="1" applyFont="1" applyFill="1" applyBorder="1" applyAlignment="1"/>
    <xf numFmtId="165" fontId="3" fillId="2" borderId="112" xfId="0" applyNumberFormat="1" applyFont="1" applyFill="1" applyBorder="1" applyAlignment="1">
      <alignment horizontal="right"/>
    </xf>
    <xf numFmtId="49" fontId="7" fillId="4" borderId="70" xfId="0" applyNumberFormat="1" applyFont="1" applyFill="1" applyBorder="1" applyAlignment="1">
      <alignment horizontal="center" wrapText="1"/>
    </xf>
    <xf numFmtId="49" fontId="7" fillId="4" borderId="15" xfId="0" applyNumberFormat="1" applyFont="1" applyFill="1" applyBorder="1" applyAlignment="1">
      <alignment horizontal="center" wrapText="1"/>
    </xf>
    <xf numFmtId="165" fontId="3" fillId="2" borderId="154" xfId="0" applyNumberFormat="1" applyFont="1" applyFill="1" applyBorder="1" applyAlignment="1">
      <alignment horizontal="right"/>
    </xf>
    <xf numFmtId="165" fontId="3" fillId="2" borderId="155" xfId="0" applyNumberFormat="1" applyFont="1" applyFill="1" applyBorder="1" applyAlignment="1">
      <alignment horizontal="right"/>
    </xf>
    <xf numFmtId="165" fontId="4" fillId="4" borderId="151" xfId="0" applyNumberFormat="1" applyFont="1" applyFill="1" applyBorder="1" applyAlignment="1">
      <alignment horizontal="right"/>
    </xf>
    <xf numFmtId="165" fontId="4" fillId="10" borderId="151" xfId="0" applyNumberFormat="1" applyFont="1" applyFill="1" applyBorder="1" applyAlignment="1">
      <alignment horizontal="right"/>
    </xf>
    <xf numFmtId="165" fontId="4" fillId="2" borderId="112" xfId="0" applyNumberFormat="1" applyFont="1" applyFill="1" applyBorder="1" applyAlignment="1">
      <alignment horizontal="right"/>
    </xf>
    <xf numFmtId="165" fontId="4" fillId="4" borderId="156" xfId="0" applyNumberFormat="1" applyFont="1" applyFill="1" applyBorder="1" applyAlignment="1">
      <alignment horizontal="right"/>
    </xf>
    <xf numFmtId="165" fontId="4" fillId="4" borderId="158" xfId="0" applyNumberFormat="1" applyFont="1" applyFill="1" applyBorder="1" applyAlignment="1">
      <alignment horizontal="right"/>
    </xf>
    <xf numFmtId="49" fontId="3" fillId="2" borderId="112" xfId="0" applyNumberFormat="1" applyFont="1" applyFill="1" applyBorder="1" applyAlignment="1">
      <alignment horizontal="right"/>
    </xf>
    <xf numFmtId="49" fontId="3" fillId="2" borderId="154" xfId="0" applyNumberFormat="1" applyFont="1" applyFill="1" applyBorder="1" applyAlignment="1">
      <alignment horizontal="right"/>
    </xf>
    <xf numFmtId="165" fontId="4" fillId="12" borderId="151" xfId="0" applyNumberFormat="1" applyFont="1" applyFill="1" applyBorder="1" applyAlignment="1">
      <alignment horizontal="right"/>
    </xf>
    <xf numFmtId="165" fontId="4" fillId="12" borderId="156" xfId="0" applyNumberFormat="1" applyFont="1" applyFill="1" applyBorder="1" applyAlignment="1">
      <alignment horizontal="right"/>
    </xf>
    <xf numFmtId="0" fontId="0" fillId="2" borderId="154" xfId="0" applyFont="1" applyFill="1" applyBorder="1" applyAlignment="1"/>
    <xf numFmtId="165" fontId="4" fillId="12" borderId="158" xfId="0" applyNumberFormat="1" applyFont="1" applyFill="1" applyBorder="1" applyAlignment="1">
      <alignment horizontal="right"/>
    </xf>
    <xf numFmtId="165" fontId="4" fillId="12" borderId="159" xfId="0" applyNumberFormat="1" applyFont="1" applyFill="1" applyBorder="1" applyAlignment="1">
      <alignment horizontal="right"/>
    </xf>
    <xf numFmtId="165" fontId="25" fillId="0" borderId="112" xfId="0" applyNumberFormat="1" applyFont="1" applyFill="1" applyBorder="1" applyAlignment="1">
      <alignment horizontal="right"/>
    </xf>
    <xf numFmtId="165" fontId="4" fillId="0" borderId="112" xfId="0" applyNumberFormat="1" applyFont="1" applyFill="1" applyBorder="1" applyAlignment="1">
      <alignment horizontal="right"/>
    </xf>
    <xf numFmtId="165" fontId="3" fillId="0" borderId="112" xfId="0" applyNumberFormat="1" applyFont="1" applyFill="1" applyBorder="1" applyAlignment="1">
      <alignment horizontal="right"/>
    </xf>
    <xf numFmtId="165" fontId="4" fillId="9" borderId="151" xfId="0" applyNumberFormat="1" applyFont="1" applyFill="1" applyBorder="1" applyAlignment="1">
      <alignment horizontal="right"/>
    </xf>
    <xf numFmtId="165" fontId="11" fillId="2" borderId="160" xfId="0" applyNumberFormat="1" applyFont="1" applyFill="1" applyBorder="1" applyAlignment="1">
      <alignment horizontal="right"/>
    </xf>
    <xf numFmtId="165" fontId="3" fillId="2" borderId="161" xfId="0" applyNumberFormat="1" applyFont="1" applyFill="1" applyBorder="1" applyAlignment="1">
      <alignment horizontal="right"/>
    </xf>
    <xf numFmtId="165" fontId="4" fillId="9" borderId="50" xfId="0" applyNumberFormat="1" applyFont="1" applyFill="1" applyBorder="1" applyAlignment="1">
      <alignment horizontal="right"/>
    </xf>
    <xf numFmtId="49" fontId="7" fillId="2" borderId="162" xfId="0" applyNumberFormat="1" applyFont="1" applyFill="1" applyBorder="1" applyAlignment="1">
      <alignment wrapText="1"/>
    </xf>
    <xf numFmtId="49" fontId="2" fillId="9" borderId="156" xfId="0" applyNumberFormat="1" applyFont="1" applyFill="1" applyBorder="1" applyAlignment="1">
      <alignment wrapText="1"/>
    </xf>
    <xf numFmtId="44" fontId="20" fillId="2" borderId="112" xfId="1" applyFont="1" applyFill="1" applyBorder="1" applyAlignment="1">
      <alignment horizontal="right"/>
    </xf>
    <xf numFmtId="165" fontId="3" fillId="9" borderId="151" xfId="0" applyNumberFormat="1" applyFont="1" applyFill="1" applyBorder="1" applyAlignment="1">
      <alignment horizontal="right"/>
    </xf>
    <xf numFmtId="165" fontId="4" fillId="9" borderId="156" xfId="0" applyNumberFormat="1" applyFont="1" applyFill="1" applyBorder="1" applyAlignment="1">
      <alignment horizontal="right"/>
    </xf>
    <xf numFmtId="164" fontId="3" fillId="2" borderId="112" xfId="1" applyNumberFormat="1" applyFont="1" applyFill="1" applyBorder="1" applyAlignment="1">
      <alignment horizontal="right"/>
    </xf>
    <xf numFmtId="165" fontId="4" fillId="9" borderId="163" xfId="0" applyNumberFormat="1" applyFont="1" applyFill="1" applyBorder="1" applyAlignment="1">
      <alignment horizontal="right"/>
    </xf>
    <xf numFmtId="165" fontId="4" fillId="9" borderId="164" xfId="0" applyNumberFormat="1" applyFont="1" applyFill="1" applyBorder="1" applyAlignment="1">
      <alignment horizontal="right"/>
    </xf>
    <xf numFmtId="165" fontId="4" fillId="2" borderId="154" xfId="0" applyNumberFormat="1" applyFont="1" applyFill="1" applyBorder="1" applyAlignment="1">
      <alignment horizontal="right"/>
    </xf>
    <xf numFmtId="44" fontId="25" fillId="2" borderId="154" xfId="1" applyFont="1" applyFill="1" applyBorder="1" applyAlignment="1"/>
    <xf numFmtId="44" fontId="20" fillId="2" borderId="154" xfId="1" applyFont="1" applyFill="1" applyBorder="1" applyAlignment="1">
      <alignment horizontal="right"/>
    </xf>
    <xf numFmtId="165" fontId="25" fillId="2" borderId="154" xfId="0" applyNumberFormat="1" applyFont="1" applyFill="1" applyBorder="1" applyAlignment="1"/>
    <xf numFmtId="165" fontId="3" fillId="0" borderId="165" xfId="0" applyNumberFormat="1" applyFont="1" applyFill="1" applyBorder="1" applyAlignment="1">
      <alignment horizontal="right"/>
    </xf>
    <xf numFmtId="165" fontId="3" fillId="0" borderId="150" xfId="0" applyNumberFormat="1" applyFont="1" applyFill="1" applyBorder="1" applyAlignment="1">
      <alignment horizontal="right"/>
    </xf>
    <xf numFmtId="165" fontId="3" fillId="2" borderId="166" xfId="0" applyNumberFormat="1" applyFont="1" applyFill="1" applyBorder="1" applyAlignment="1">
      <alignment horizontal="right"/>
    </xf>
    <xf numFmtId="165" fontId="3" fillId="2" borderId="48" xfId="0" applyNumberFormat="1" applyFont="1" applyFill="1" applyBorder="1" applyAlignment="1">
      <alignment horizontal="right"/>
    </xf>
    <xf numFmtId="49" fontId="24" fillId="2" borderId="152" xfId="0" applyNumberFormat="1" applyFont="1" applyFill="1" applyBorder="1" applyAlignment="1"/>
    <xf numFmtId="0" fontId="0" fillId="2" borderId="157" xfId="0" applyFont="1" applyFill="1" applyBorder="1" applyAlignment="1"/>
    <xf numFmtId="49" fontId="14" fillId="2" borderId="156" xfId="0" applyNumberFormat="1" applyFont="1" applyFill="1" applyBorder="1" applyAlignment="1"/>
    <xf numFmtId="0" fontId="15" fillId="2" borderId="154" xfId="0" applyFont="1" applyFill="1" applyBorder="1" applyAlignment="1"/>
    <xf numFmtId="165" fontId="3" fillId="2" borderId="47" xfId="0" applyNumberFormat="1" applyFont="1" applyFill="1" applyBorder="1" applyAlignment="1">
      <alignment horizontal="right"/>
    </xf>
    <xf numFmtId="165" fontId="3" fillId="2" borderId="106" xfId="0" applyNumberFormat="1" applyFont="1" applyFill="1" applyBorder="1" applyAlignment="1">
      <alignment horizontal="right"/>
    </xf>
    <xf numFmtId="165" fontId="15" fillId="2" borderId="154" xfId="0" applyNumberFormat="1" applyFont="1" applyFill="1" applyBorder="1" applyAlignment="1">
      <alignment horizontal="right"/>
    </xf>
    <xf numFmtId="0" fontId="0" fillId="9" borderId="167" xfId="0" applyFont="1" applyFill="1" applyBorder="1" applyAlignment="1"/>
    <xf numFmtId="44" fontId="20" fillId="9" borderId="151" xfId="1" applyFont="1" applyFill="1" applyBorder="1" applyAlignment="1"/>
    <xf numFmtId="165" fontId="25" fillId="2" borderId="112" xfId="0" applyNumberFormat="1" applyFont="1" applyFill="1" applyBorder="1" applyAlignment="1"/>
    <xf numFmtId="165" fontId="25" fillId="2" borderId="112" xfId="0" applyNumberFormat="1" applyFont="1" applyFill="1" applyBorder="1" applyAlignment="1">
      <alignment horizontal="right"/>
    </xf>
    <xf numFmtId="165" fontId="32" fillId="9" borderId="151" xfId="0" applyNumberFormat="1" applyFont="1" applyFill="1" applyBorder="1" applyAlignment="1">
      <alignment horizontal="right"/>
    </xf>
    <xf numFmtId="165" fontId="31" fillId="9" borderId="151" xfId="0" applyNumberFormat="1" applyFont="1" applyFill="1" applyBorder="1" applyAlignment="1">
      <alignment horizontal="right"/>
    </xf>
    <xf numFmtId="165" fontId="4" fillId="10" borderId="112" xfId="0" applyNumberFormat="1" applyFont="1" applyFill="1" applyBorder="1" applyAlignment="1">
      <alignment horizontal="right"/>
    </xf>
    <xf numFmtId="165" fontId="4" fillId="9" borderId="168" xfId="0" applyNumberFormat="1" applyFont="1" applyFill="1" applyBorder="1" applyAlignment="1">
      <alignment horizontal="right"/>
    </xf>
    <xf numFmtId="165" fontId="3" fillId="9" borderId="168" xfId="0" applyNumberFormat="1" applyFont="1" applyFill="1" applyBorder="1" applyAlignment="1">
      <alignment horizontal="right"/>
    </xf>
    <xf numFmtId="49" fontId="3" fillId="9" borderId="168" xfId="0" applyNumberFormat="1" applyFont="1" applyFill="1" applyBorder="1" applyAlignment="1">
      <alignment horizontal="right"/>
    </xf>
    <xf numFmtId="44" fontId="20" fillId="9" borderId="168" xfId="1" applyFont="1" applyFill="1" applyBorder="1" applyAlignment="1">
      <alignment horizontal="right"/>
    </xf>
    <xf numFmtId="165" fontId="3" fillId="2" borderId="169" xfId="0" applyNumberFormat="1" applyFont="1" applyFill="1" applyBorder="1" applyAlignment="1">
      <alignment horizontal="right"/>
    </xf>
    <xf numFmtId="0" fontId="11" fillId="2" borderId="169" xfId="0" applyFont="1" applyFill="1" applyBorder="1" applyAlignment="1"/>
    <xf numFmtId="165" fontId="3" fillId="9" borderId="168" xfId="0" applyNumberFormat="1" applyFont="1" applyFill="1" applyBorder="1" applyAlignment="1"/>
    <xf numFmtId="44" fontId="3" fillId="9" borderId="151" xfId="1" applyFont="1" applyFill="1" applyBorder="1" applyAlignment="1">
      <alignment horizontal="right"/>
    </xf>
    <xf numFmtId="0" fontId="0" fillId="9" borderId="151" xfId="0" applyFont="1" applyFill="1" applyBorder="1" applyAlignment="1"/>
    <xf numFmtId="164" fontId="4" fillId="4" borderId="151" xfId="0" applyNumberFormat="1" applyFont="1" applyFill="1" applyBorder="1" applyAlignment="1">
      <alignment horizontal="right"/>
    </xf>
    <xf numFmtId="165" fontId="3" fillId="2" borderId="100" xfId="0" applyNumberFormat="1" applyFont="1" applyFill="1" applyBorder="1" applyAlignment="1">
      <alignment horizontal="right"/>
    </xf>
    <xf numFmtId="44" fontId="3" fillId="2" borderId="154" xfId="1" applyFont="1" applyFill="1" applyBorder="1" applyAlignment="1">
      <alignment horizontal="right"/>
    </xf>
    <xf numFmtId="44" fontId="4" fillId="0" borderId="112" xfId="1" applyFont="1" applyFill="1" applyBorder="1" applyAlignment="1">
      <alignment horizontal="right"/>
    </xf>
    <xf numFmtId="44" fontId="4" fillId="4" borderId="151" xfId="1" applyFont="1" applyFill="1" applyBorder="1" applyAlignment="1">
      <alignment horizontal="right"/>
    </xf>
    <xf numFmtId="165" fontId="37" fillId="4" borderId="19" xfId="0" applyNumberFormat="1" applyFont="1" applyFill="1" applyBorder="1" applyAlignment="1">
      <alignment horizontal="right"/>
    </xf>
    <xf numFmtId="165" fontId="36" fillId="4" borderId="19" xfId="0" applyNumberFormat="1" applyFont="1" applyFill="1" applyBorder="1" applyAlignment="1">
      <alignment horizontal="right"/>
    </xf>
    <xf numFmtId="49" fontId="2" fillId="2" borderId="153" xfId="0" applyNumberFormat="1" applyFont="1" applyFill="1" applyBorder="1" applyAlignment="1">
      <alignment wrapText="1"/>
    </xf>
    <xf numFmtId="49" fontId="22" fillId="2" borderId="174" xfId="0" applyNumberFormat="1" applyFont="1" applyFill="1" applyBorder="1" applyAlignment="1">
      <alignment wrapText="1"/>
    </xf>
    <xf numFmtId="49" fontId="2" fillId="2" borderId="149" xfId="0" applyNumberFormat="1" applyFont="1" applyFill="1" applyBorder="1" applyAlignment="1">
      <alignment wrapText="1"/>
    </xf>
    <xf numFmtId="0" fontId="2" fillId="2" borderId="149" xfId="0" applyFont="1" applyFill="1" applyBorder="1" applyAlignment="1">
      <alignment wrapText="1"/>
    </xf>
    <xf numFmtId="49" fontId="2" fillId="2" borderId="175" xfId="0" applyNumberFormat="1" applyFont="1" applyFill="1" applyBorder="1" applyAlignment="1">
      <alignment wrapText="1"/>
    </xf>
    <xf numFmtId="49" fontId="2" fillId="2" borderId="176" xfId="0" applyNumberFormat="1" applyFont="1" applyFill="1" applyBorder="1" applyAlignment="1">
      <alignment wrapText="1"/>
    </xf>
    <xf numFmtId="49" fontId="2" fillId="2" borderId="177" xfId="0" applyNumberFormat="1" applyFont="1" applyFill="1" applyBorder="1" applyAlignment="1">
      <alignment wrapText="1"/>
    </xf>
    <xf numFmtId="165" fontId="4" fillId="4" borderId="178" xfId="0" applyNumberFormat="1" applyFont="1" applyFill="1" applyBorder="1" applyAlignment="1">
      <alignment horizontal="right"/>
    </xf>
    <xf numFmtId="44" fontId="20" fillId="0" borderId="48" xfId="1" applyFont="1" applyFill="1" applyBorder="1" applyAlignment="1"/>
    <xf numFmtId="165" fontId="3" fillId="2" borderId="179" xfId="0" applyNumberFormat="1" applyFont="1" applyFill="1" applyBorder="1" applyAlignment="1">
      <alignment horizontal="right"/>
    </xf>
    <xf numFmtId="165" fontId="3" fillId="2" borderId="150" xfId="0" applyNumberFormat="1" applyFont="1" applyFill="1" applyBorder="1" applyAlignment="1">
      <alignment horizontal="right"/>
    </xf>
    <xf numFmtId="44" fontId="3" fillId="2" borderId="143" xfId="1" applyFont="1" applyFill="1" applyBorder="1" applyAlignment="1">
      <alignment horizontal="right"/>
    </xf>
    <xf numFmtId="165" fontId="3" fillId="2" borderId="180" xfId="0" applyNumberFormat="1" applyFont="1" applyFill="1" applyBorder="1" applyAlignment="1"/>
    <xf numFmtId="165" fontId="3" fillId="2" borderId="181" xfId="0" applyNumberFormat="1" applyFont="1" applyFill="1" applyBorder="1" applyAlignment="1">
      <alignment horizontal="right"/>
    </xf>
    <xf numFmtId="165" fontId="3" fillId="2" borderId="182" xfId="0" applyNumberFormat="1" applyFont="1" applyFill="1" applyBorder="1" applyAlignment="1">
      <alignment horizontal="right"/>
    </xf>
    <xf numFmtId="165" fontId="3" fillId="2" borderId="184" xfId="0" applyNumberFormat="1" applyFont="1" applyFill="1" applyBorder="1" applyAlignment="1"/>
    <xf numFmtId="165" fontId="3" fillId="2" borderId="183" xfId="0" applyNumberFormat="1" applyFont="1" applyFill="1" applyBorder="1" applyAlignment="1">
      <alignment horizontal="right"/>
    </xf>
    <xf numFmtId="165" fontId="3" fillId="2" borderId="185" xfId="0" applyNumberFormat="1" applyFont="1" applyFill="1" applyBorder="1" applyAlignment="1"/>
    <xf numFmtId="165" fontId="4" fillId="4" borderId="186" xfId="0" applyNumberFormat="1" applyFont="1" applyFill="1" applyBorder="1" applyAlignment="1">
      <alignment horizontal="right"/>
    </xf>
    <xf numFmtId="165" fontId="4" fillId="4" borderId="187" xfId="0" applyNumberFormat="1" applyFont="1" applyFill="1" applyBorder="1" applyAlignment="1">
      <alignment horizontal="right"/>
    </xf>
    <xf numFmtId="49" fontId="9" fillId="2" borderId="46" xfId="0" applyNumberFormat="1" applyFont="1" applyFill="1" applyBorder="1" applyAlignment="1">
      <alignment wrapText="1"/>
    </xf>
    <xf numFmtId="49" fontId="9" fillId="2" borderId="46" xfId="0" applyNumberFormat="1" applyFont="1" applyFill="1" applyBorder="1" applyAlignment="1"/>
    <xf numFmtId="49" fontId="23" fillId="2" borderId="46" xfId="0" applyNumberFormat="1" applyFont="1" applyFill="1" applyBorder="1" applyAlignment="1">
      <alignment wrapText="1"/>
    </xf>
    <xf numFmtId="49" fontId="0" fillId="2" borderId="46" xfId="0" applyNumberFormat="1" applyFont="1" applyFill="1" applyBorder="1" applyAlignment="1"/>
    <xf numFmtId="0" fontId="9" fillId="2" borderId="46" xfId="0" applyFont="1" applyFill="1" applyBorder="1" applyAlignment="1"/>
    <xf numFmtId="0" fontId="0" fillId="2" borderId="46" xfId="0" applyFont="1" applyFill="1" applyBorder="1" applyAlignment="1">
      <alignment wrapText="1"/>
    </xf>
    <xf numFmtId="0" fontId="24" fillId="2" borderId="46" xfId="0" quotePrefix="1" applyFont="1" applyFill="1" applyBorder="1" applyAlignment="1"/>
    <xf numFmtId="165" fontId="4" fillId="4" borderId="188" xfId="0" applyNumberFormat="1" applyFont="1" applyFill="1" applyBorder="1" applyAlignment="1">
      <alignment horizontal="right"/>
    </xf>
    <xf numFmtId="165" fontId="3" fillId="2" borderId="189" xfId="0" applyNumberFormat="1" applyFont="1" applyFill="1" applyBorder="1" applyAlignment="1">
      <alignment horizontal="right"/>
    </xf>
    <xf numFmtId="49" fontId="35" fillId="2" borderId="183" xfId="0" applyNumberFormat="1" applyFont="1" applyFill="1" applyBorder="1" applyAlignment="1">
      <alignment horizontal="right"/>
    </xf>
    <xf numFmtId="165" fontId="4" fillId="4" borderId="190" xfId="0" applyNumberFormat="1" applyFont="1" applyFill="1" applyBorder="1" applyAlignment="1">
      <alignment horizontal="right"/>
    </xf>
    <xf numFmtId="165" fontId="3" fillId="2" borderId="180" xfId="0" applyNumberFormat="1" applyFont="1" applyFill="1" applyBorder="1" applyAlignment="1">
      <alignment horizontal="right"/>
    </xf>
    <xf numFmtId="165" fontId="3" fillId="2" borderId="191" xfId="0" applyNumberFormat="1" applyFont="1" applyFill="1" applyBorder="1" applyAlignment="1">
      <alignment horizontal="right"/>
    </xf>
    <xf numFmtId="0" fontId="11" fillId="2" borderId="192" xfId="0" applyFont="1" applyFill="1" applyBorder="1" applyAlignment="1"/>
    <xf numFmtId="165" fontId="3" fillId="2" borderId="161" xfId="0" applyNumberFormat="1" applyFont="1" applyFill="1" applyBorder="1" applyAlignment="1"/>
    <xf numFmtId="165" fontId="3" fillId="2" borderId="192" xfId="0" applyNumberFormat="1" applyFont="1" applyFill="1" applyBorder="1" applyAlignment="1"/>
    <xf numFmtId="49" fontId="2" fillId="2" borderId="194" xfId="0" applyNumberFormat="1" applyFont="1" applyFill="1" applyBorder="1" applyAlignment="1">
      <alignment wrapText="1"/>
    </xf>
    <xf numFmtId="165" fontId="3" fillId="2" borderId="193" xfId="0" applyNumberFormat="1" applyFont="1" applyFill="1" applyBorder="1" applyAlignment="1"/>
    <xf numFmtId="165" fontId="3" fillId="2" borderId="143" xfId="0" applyNumberFormat="1" applyFont="1" applyFill="1" applyBorder="1" applyAlignment="1">
      <alignment horizontal="right"/>
    </xf>
    <xf numFmtId="165" fontId="3" fillId="2" borderId="101" xfId="0" applyNumberFormat="1" applyFont="1" applyFill="1" applyBorder="1" applyAlignment="1">
      <alignment horizontal="right"/>
    </xf>
    <xf numFmtId="165" fontId="3" fillId="2" borderId="193" xfId="0" applyNumberFormat="1" applyFont="1" applyFill="1" applyBorder="1" applyAlignment="1">
      <alignment horizontal="right"/>
    </xf>
    <xf numFmtId="165" fontId="25" fillId="0" borderId="150" xfId="0" applyNumberFormat="1" applyFont="1" applyFill="1" applyBorder="1" applyAlignment="1">
      <alignment horizontal="right"/>
    </xf>
    <xf numFmtId="49" fontId="2" fillId="2" borderId="195" xfId="0" applyNumberFormat="1" applyFont="1" applyFill="1" applyBorder="1" applyAlignment="1">
      <alignment wrapText="1"/>
    </xf>
    <xf numFmtId="165" fontId="4" fillId="9" borderId="196" xfId="0" applyNumberFormat="1" applyFont="1" applyFill="1" applyBorder="1" applyAlignment="1">
      <alignment horizontal="right"/>
    </xf>
    <xf numFmtId="165" fontId="4" fillId="9" borderId="187" xfId="0" applyNumberFormat="1" applyFont="1" applyFill="1" applyBorder="1" applyAlignment="1">
      <alignment horizontal="right"/>
    </xf>
    <xf numFmtId="165" fontId="31" fillId="9" borderId="196" xfId="0" applyNumberFormat="1" applyFont="1" applyFill="1" applyBorder="1" applyAlignment="1">
      <alignment horizontal="right"/>
    </xf>
    <xf numFmtId="165" fontId="4" fillId="9" borderId="198" xfId="0" applyNumberFormat="1" applyFont="1" applyFill="1" applyBorder="1" applyAlignment="1">
      <alignment horizontal="right"/>
    </xf>
    <xf numFmtId="165" fontId="4" fillId="9" borderId="197" xfId="0" applyNumberFormat="1" applyFont="1" applyFill="1" applyBorder="1" applyAlignment="1">
      <alignment horizontal="right"/>
    </xf>
    <xf numFmtId="165" fontId="4" fillId="10" borderId="199" xfId="0" applyNumberFormat="1" applyFont="1" applyFill="1" applyBorder="1" applyAlignment="1">
      <alignment horizontal="right"/>
    </xf>
    <xf numFmtId="165" fontId="4" fillId="10" borderId="186" xfId="0" applyNumberFormat="1" applyFont="1" applyFill="1" applyBorder="1" applyAlignment="1">
      <alignment horizontal="right"/>
    </xf>
    <xf numFmtId="165" fontId="4" fillId="10" borderId="200" xfId="0" applyNumberFormat="1" applyFont="1" applyFill="1" applyBorder="1" applyAlignment="1">
      <alignment horizontal="right"/>
    </xf>
    <xf numFmtId="165" fontId="4" fillId="10" borderId="187" xfId="0" applyNumberFormat="1" applyFont="1" applyFill="1" applyBorder="1" applyAlignment="1">
      <alignment horizontal="right"/>
    </xf>
    <xf numFmtId="49" fontId="7" fillId="2" borderId="201" xfId="0" applyNumberFormat="1" applyFont="1" applyFill="1" applyBorder="1" applyAlignment="1">
      <alignment wrapText="1"/>
    </xf>
    <xf numFmtId="49" fontId="7" fillId="2" borderId="50" xfId="0" applyNumberFormat="1" applyFont="1" applyFill="1" applyBorder="1" applyAlignment="1">
      <alignment wrapText="1"/>
    </xf>
    <xf numFmtId="49" fontId="21" fillId="2" borderId="201" xfId="0" applyNumberFormat="1" applyFont="1" applyFill="1" applyBorder="1" applyAlignment="1">
      <alignment wrapText="1"/>
    </xf>
    <xf numFmtId="165" fontId="3" fillId="9" borderId="186" xfId="0" applyNumberFormat="1" applyFont="1" applyFill="1" applyBorder="1" applyAlignment="1">
      <alignment horizontal="right"/>
    </xf>
    <xf numFmtId="0" fontId="0" fillId="2" borderId="202" xfId="0" applyFont="1" applyFill="1" applyBorder="1" applyAlignment="1"/>
    <xf numFmtId="0" fontId="0" fillId="2" borderId="204" xfId="0" applyFont="1" applyFill="1" applyBorder="1" applyAlignment="1"/>
    <xf numFmtId="49" fontId="8" fillId="2" borderId="203" xfId="0" applyNumberFormat="1" applyFont="1" applyFill="1" applyBorder="1" applyAlignment="1"/>
    <xf numFmtId="49" fontId="21" fillId="2" borderId="22" xfId="0" quotePrefix="1" applyNumberFormat="1" applyFont="1" applyFill="1" applyBorder="1" applyAlignment="1">
      <alignment wrapText="1"/>
    </xf>
    <xf numFmtId="0" fontId="4" fillId="2" borderId="205" xfId="0" applyFont="1" applyFill="1" applyBorder="1" applyAlignment="1">
      <alignment wrapText="1"/>
    </xf>
    <xf numFmtId="0" fontId="2" fillId="2" borderId="50" xfId="0" applyFont="1" applyFill="1" applyBorder="1" applyAlignment="1">
      <alignment wrapText="1"/>
    </xf>
    <xf numFmtId="0" fontId="7" fillId="2" borderId="206" xfId="0" applyFont="1" applyFill="1" applyBorder="1" applyAlignment="1">
      <alignment wrapText="1"/>
    </xf>
    <xf numFmtId="49" fontId="7" fillId="2" borderId="207" xfId="0" applyNumberFormat="1" applyFont="1" applyFill="1" applyBorder="1" applyAlignment="1">
      <alignment wrapText="1"/>
    </xf>
    <xf numFmtId="49" fontId="2" fillId="0" borderId="22" xfId="0" applyNumberFormat="1" applyFont="1" applyFill="1" applyBorder="1" applyAlignment="1">
      <alignment wrapText="1"/>
    </xf>
    <xf numFmtId="49" fontId="2" fillId="9" borderId="209" xfId="0" applyNumberFormat="1" applyFont="1" applyFill="1" applyBorder="1" applyAlignment="1">
      <alignment wrapText="1"/>
    </xf>
    <xf numFmtId="0" fontId="7" fillId="2" borderId="208" xfId="0" applyFont="1" applyFill="1" applyBorder="1" applyAlignment="1">
      <alignment wrapText="1"/>
    </xf>
    <xf numFmtId="49" fontId="7" fillId="2" borderId="153" xfId="0" applyNumberFormat="1" applyFont="1" applyFill="1" applyBorder="1" applyAlignment="1">
      <alignment wrapText="1"/>
    </xf>
    <xf numFmtId="49" fontId="7" fillId="2" borderId="104" xfId="0" applyNumberFormat="1" applyFont="1" applyFill="1" applyBorder="1" applyAlignment="1">
      <alignment wrapText="1"/>
    </xf>
    <xf numFmtId="49" fontId="7" fillId="2" borderId="210" xfId="0" applyNumberFormat="1" applyFont="1" applyFill="1" applyBorder="1" applyAlignment="1">
      <alignment wrapText="1"/>
    </xf>
    <xf numFmtId="49" fontId="21" fillId="2" borderId="22" xfId="0" applyNumberFormat="1" applyFont="1" applyFill="1" applyBorder="1" applyAlignment="1">
      <alignment horizontal="left" wrapText="1"/>
    </xf>
    <xf numFmtId="0" fontId="7" fillId="2" borderId="211" xfId="0" applyFont="1" applyFill="1" applyBorder="1" applyAlignment="1">
      <alignment wrapText="1"/>
    </xf>
    <xf numFmtId="49" fontId="7" fillId="2" borderId="170" xfId="0" applyNumberFormat="1" applyFont="1" applyFill="1" applyBorder="1" applyAlignment="1">
      <alignment wrapText="1"/>
    </xf>
    <xf numFmtId="0" fontId="7" fillId="2" borderId="212" xfId="0" applyFont="1" applyFill="1" applyBorder="1" applyAlignment="1">
      <alignment wrapText="1"/>
    </xf>
    <xf numFmtId="49" fontId="7" fillId="2" borderId="213" xfId="0" applyNumberFormat="1" applyFont="1" applyFill="1" applyBorder="1" applyAlignment="1">
      <alignment wrapText="1"/>
    </xf>
    <xf numFmtId="49" fontId="34" fillId="11" borderId="214" xfId="0" applyNumberFormat="1" applyFont="1" applyFill="1" applyBorder="1" applyAlignment="1">
      <alignment horizontal="center" wrapText="1"/>
    </xf>
    <xf numFmtId="165" fontId="32" fillId="11" borderId="215" xfId="0" applyNumberFormat="1" applyFont="1" applyFill="1" applyBorder="1" applyAlignment="1">
      <alignment horizontal="right"/>
    </xf>
    <xf numFmtId="165" fontId="36" fillId="11" borderId="215" xfId="0" applyNumberFormat="1" applyFont="1" applyFill="1" applyBorder="1" applyAlignment="1">
      <alignment horizontal="right"/>
    </xf>
    <xf numFmtId="165" fontId="37" fillId="11" borderId="215" xfId="0" applyNumberFormat="1" applyFont="1" applyFill="1" applyBorder="1" applyAlignment="1">
      <alignment horizontal="right"/>
    </xf>
    <xf numFmtId="0" fontId="4" fillId="0" borderId="217" xfId="0" applyFont="1" applyFill="1" applyBorder="1" applyAlignment="1">
      <alignment wrapText="1"/>
    </xf>
    <xf numFmtId="165" fontId="4" fillId="0" borderId="169" xfId="0" applyNumberFormat="1" applyFont="1" applyFill="1" applyBorder="1" applyAlignment="1">
      <alignment horizontal="right"/>
    </xf>
    <xf numFmtId="44" fontId="4" fillId="0" borderId="169" xfId="1" applyFont="1" applyFill="1" applyBorder="1" applyAlignment="1">
      <alignment horizontal="right"/>
    </xf>
    <xf numFmtId="0" fontId="32" fillId="11" borderId="216" xfId="0" applyFont="1" applyFill="1" applyBorder="1" applyAlignment="1">
      <alignment wrapText="1"/>
    </xf>
    <xf numFmtId="44" fontId="4" fillId="11" borderId="215" xfId="1" applyFont="1" applyFill="1" applyBorder="1" applyAlignment="1">
      <alignment horizontal="right"/>
    </xf>
    <xf numFmtId="44" fontId="36" fillId="11" borderId="215" xfId="1" applyFont="1" applyFill="1" applyBorder="1" applyAlignment="1">
      <alignment horizontal="right"/>
    </xf>
    <xf numFmtId="44" fontId="37" fillId="11" borderId="215" xfId="1" applyFont="1" applyFill="1" applyBorder="1" applyAlignment="1">
      <alignment horizontal="right"/>
    </xf>
    <xf numFmtId="49" fontId="3" fillId="2" borderId="179" xfId="0" applyNumberFormat="1" applyFont="1" applyFill="1" applyBorder="1" applyAlignment="1">
      <alignment horizontal="right"/>
    </xf>
    <xf numFmtId="0" fontId="33" fillId="2" borderId="19" xfId="0" applyFont="1" applyFill="1" applyBorder="1" applyAlignment="1">
      <alignment wrapText="1"/>
    </xf>
    <xf numFmtId="0" fontId="24" fillId="2" borderId="46" xfId="0" applyFont="1" applyFill="1" applyBorder="1" applyAlignment="1"/>
    <xf numFmtId="0" fontId="2" fillId="2" borderId="3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49" fontId="4" fillId="10" borderId="29" xfId="0" applyNumberFormat="1" applyFont="1" applyFill="1" applyBorder="1" applyAlignment="1">
      <alignment wrapText="1"/>
    </xf>
    <xf numFmtId="0" fontId="4" fillId="10" borderId="84" xfId="0" applyFont="1" applyFill="1" applyBorder="1" applyAlignment="1">
      <alignment wrapText="1"/>
    </xf>
    <xf numFmtId="49" fontId="4" fillId="10" borderId="35" xfId="0" applyNumberFormat="1" applyFont="1" applyFill="1" applyBorder="1" applyAlignment="1">
      <alignment wrapText="1"/>
    </xf>
    <xf numFmtId="0" fontId="3" fillId="10" borderId="106" xfId="0" applyFont="1" applyFill="1" applyBorder="1" applyAlignment="1"/>
    <xf numFmtId="49" fontId="4" fillId="4" borderId="35" xfId="0" applyNumberFormat="1" applyFont="1" applyFill="1" applyBorder="1" applyAlignment="1">
      <alignment wrapText="1"/>
    </xf>
    <xf numFmtId="0" fontId="4" fillId="4" borderId="36" xfId="0" applyFont="1" applyFill="1" applyBorder="1" applyAlignment="1">
      <alignment wrapText="1"/>
    </xf>
    <xf numFmtId="49" fontId="2" fillId="2" borderId="49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49" fontId="4" fillId="9" borderId="35" xfId="0" applyNumberFormat="1" applyFont="1" applyFill="1" applyBorder="1" applyAlignment="1">
      <alignment wrapText="1"/>
    </xf>
    <xf numFmtId="0" fontId="3" fillId="9" borderId="80" xfId="0" applyFont="1" applyFill="1" applyBorder="1" applyAlignment="1"/>
    <xf numFmtId="49" fontId="2" fillId="2" borderId="39" xfId="0" applyNumberFormat="1" applyFont="1" applyFill="1" applyBorder="1" applyAlignment="1">
      <alignment horizontal="center" textRotation="255"/>
    </xf>
    <xf numFmtId="0" fontId="3" fillId="2" borderId="39" xfId="0" applyFont="1" applyFill="1" applyBorder="1" applyAlignment="1">
      <alignment horizontal="center" textRotation="255"/>
    </xf>
    <xf numFmtId="49" fontId="4" fillId="12" borderId="35" xfId="0" applyNumberFormat="1" applyFont="1" applyFill="1" applyBorder="1" applyAlignment="1">
      <alignment wrapText="1"/>
    </xf>
    <xf numFmtId="0" fontId="3" fillId="12" borderId="46" xfId="0" applyFont="1" applyFill="1" applyBorder="1" applyAlignment="1"/>
    <xf numFmtId="0" fontId="3" fillId="12" borderId="36" xfId="0" applyFont="1" applyFill="1" applyBorder="1" applyAlignment="1"/>
    <xf numFmtId="0" fontId="3" fillId="9" borderId="48" xfId="0" applyFont="1" applyFill="1" applyBorder="1" applyAlignment="1"/>
    <xf numFmtId="0" fontId="3" fillId="2" borderId="36" xfId="0" applyFont="1" applyFill="1" applyBorder="1" applyAlignment="1">
      <alignment wrapText="1"/>
    </xf>
    <xf numFmtId="49" fontId="2" fillId="2" borderId="21" xfId="0" applyNumberFormat="1" applyFont="1" applyFill="1" applyBorder="1" applyAlignment="1">
      <alignment horizontal="center" textRotation="255"/>
    </xf>
    <xf numFmtId="0" fontId="2" fillId="2" borderId="21" xfId="0" applyFont="1" applyFill="1" applyBorder="1" applyAlignment="1">
      <alignment horizontal="center" textRotation="255"/>
    </xf>
    <xf numFmtId="0" fontId="3" fillId="2" borderId="21" xfId="0" applyFont="1" applyFill="1" applyBorder="1" applyAlignment="1">
      <alignment horizontal="center" textRotation="255"/>
    </xf>
    <xf numFmtId="0" fontId="3" fillId="2" borderId="44" xfId="0" applyFont="1" applyFill="1" applyBorder="1" applyAlignment="1">
      <alignment horizontal="center" textRotation="255"/>
    </xf>
    <xf numFmtId="0" fontId="3" fillId="2" borderId="45" xfId="0" applyFont="1" applyFill="1" applyBorder="1" applyAlignment="1">
      <alignment horizontal="center" textRotation="255"/>
    </xf>
    <xf numFmtId="49" fontId="2" fillId="2" borderId="43" xfId="0" applyNumberFormat="1" applyFont="1" applyFill="1" applyBorder="1" applyAlignment="1">
      <alignment horizontal="center" textRotation="255"/>
    </xf>
    <xf numFmtId="0" fontId="2" fillId="2" borderId="44" xfId="0" applyFont="1" applyFill="1" applyBorder="1" applyAlignment="1">
      <alignment horizontal="center" textRotation="255"/>
    </xf>
    <xf numFmtId="0" fontId="3" fillId="2" borderId="36" xfId="0" applyFont="1" applyFill="1" applyBorder="1" applyAlignment="1"/>
    <xf numFmtId="49" fontId="0" fillId="0" borderId="19" xfId="0" applyNumberFormat="1" applyFont="1" applyFill="1" applyBorder="1" applyAlignment="1">
      <alignment wrapText="1"/>
    </xf>
    <xf numFmtId="4" fontId="0" fillId="0" borderId="19" xfId="0" applyNumberFormat="1" applyFont="1" applyFill="1" applyBorder="1" applyAlignment="1">
      <alignment wrapText="1"/>
    </xf>
    <xf numFmtId="49" fontId="2" fillId="2" borderId="32" xfId="0" applyNumberFormat="1" applyFont="1" applyFill="1" applyBorder="1" applyAlignment="1">
      <alignment horizontal="center" textRotation="255" shrinkToFit="1"/>
    </xf>
    <xf numFmtId="0" fontId="2" fillId="2" borderId="21" xfId="0" applyFont="1" applyFill="1" applyBorder="1" applyAlignment="1">
      <alignment horizontal="center" textRotation="255" shrinkToFit="1"/>
    </xf>
    <xf numFmtId="0" fontId="2" fillId="2" borderId="33" xfId="0" applyFont="1" applyFill="1" applyBorder="1" applyAlignment="1">
      <alignment horizontal="center" textRotation="255" shrinkToFit="1"/>
    </xf>
    <xf numFmtId="49" fontId="4" fillId="4" borderId="89" xfId="0" applyNumberFormat="1" applyFont="1" applyFill="1" applyBorder="1" applyAlignment="1">
      <alignment wrapText="1"/>
    </xf>
    <xf numFmtId="0" fontId="4" fillId="4" borderId="90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49" fontId="4" fillId="4" borderId="87" xfId="0" applyNumberFormat="1" applyFont="1" applyFill="1" applyBorder="1" applyAlignment="1">
      <alignment wrapText="1"/>
    </xf>
    <xf numFmtId="0" fontId="4" fillId="4" borderId="88" xfId="0" applyFont="1" applyFill="1" applyBorder="1" applyAlignment="1">
      <alignment wrapText="1"/>
    </xf>
    <xf numFmtId="49" fontId="2" fillId="2" borderId="32" xfId="0" applyNumberFormat="1" applyFont="1" applyFill="1" applyBorder="1" applyAlignment="1">
      <alignment horizontal="center" textRotation="255"/>
    </xf>
    <xf numFmtId="0" fontId="2" fillId="2" borderId="33" xfId="0" applyFont="1" applyFill="1" applyBorder="1" applyAlignment="1">
      <alignment horizontal="center" textRotation="255"/>
    </xf>
    <xf numFmtId="49" fontId="2" fillId="2" borderId="32" xfId="0" applyNumberFormat="1" applyFont="1" applyFill="1" applyBorder="1" applyAlignment="1">
      <alignment horizontal="center" textRotation="255" wrapText="1"/>
    </xf>
    <xf numFmtId="0" fontId="2" fillId="2" borderId="21" xfId="0" applyFont="1" applyFill="1" applyBorder="1" applyAlignment="1">
      <alignment horizontal="center" textRotation="255" wrapText="1"/>
    </xf>
    <xf numFmtId="49" fontId="3" fillId="3" borderId="3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2" fillId="2" borderId="32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9" fontId="4" fillId="4" borderId="29" xfId="0" applyNumberFormat="1" applyFont="1" applyFill="1" applyBorder="1" applyAlignment="1">
      <alignment wrapText="1"/>
    </xf>
    <xf numFmtId="0" fontId="3" fillId="2" borderId="150" xfId="0" applyFont="1" applyFill="1" applyBorder="1" applyAlignment="1">
      <alignment wrapText="1"/>
    </xf>
    <xf numFmtId="49" fontId="2" fillId="2" borderId="43" xfId="0" applyNumberFormat="1" applyFont="1" applyFill="1" applyBorder="1" applyAlignment="1">
      <alignment horizontal="left" textRotation="255"/>
    </xf>
    <xf numFmtId="0" fontId="2" fillId="2" borderId="24" xfId="0" applyFont="1" applyFill="1" applyBorder="1" applyAlignment="1">
      <alignment horizontal="left" textRotation="255"/>
    </xf>
    <xf numFmtId="0" fontId="2" fillId="2" borderId="44" xfId="0" applyFont="1" applyFill="1" applyBorder="1" applyAlignment="1">
      <alignment horizontal="left" textRotation="255"/>
    </xf>
    <xf numFmtId="0" fontId="2" fillId="2" borderId="21" xfId="0" applyFont="1" applyFill="1" applyBorder="1" applyAlignment="1">
      <alignment horizontal="left" textRotation="255"/>
    </xf>
    <xf numFmtId="0" fontId="2" fillId="2" borderId="59" xfId="0" applyFont="1" applyFill="1" applyBorder="1" applyAlignment="1">
      <alignment horizontal="left" textRotation="255"/>
    </xf>
    <xf numFmtId="0" fontId="2" fillId="2" borderId="62" xfId="0" applyFont="1" applyFill="1" applyBorder="1" applyAlignment="1">
      <alignment horizontal="left" textRotation="255"/>
    </xf>
    <xf numFmtId="0" fontId="2" fillId="2" borderId="65" xfId="0" applyFont="1" applyFill="1" applyBorder="1" applyAlignment="1">
      <alignment horizontal="left" textRotation="255"/>
    </xf>
    <xf numFmtId="0" fontId="2" fillId="2" borderId="66" xfId="0" applyFont="1" applyFill="1" applyBorder="1" applyAlignment="1">
      <alignment horizontal="left" textRotation="255"/>
    </xf>
    <xf numFmtId="0" fontId="2" fillId="2" borderId="69" xfId="0" applyFont="1" applyFill="1" applyBorder="1" applyAlignment="1">
      <alignment horizontal="left" textRotation="255"/>
    </xf>
    <xf numFmtId="0" fontId="2" fillId="2" borderId="78" xfId="0" applyFont="1" applyFill="1" applyBorder="1" applyAlignment="1">
      <alignment horizontal="left" textRotation="255"/>
    </xf>
    <xf numFmtId="0" fontId="2" fillId="2" borderId="172" xfId="0" applyFont="1" applyFill="1" applyBorder="1" applyAlignment="1">
      <alignment horizontal="left" textRotation="255"/>
    </xf>
    <xf numFmtId="0" fontId="2" fillId="2" borderId="33" xfId="0" applyFont="1" applyFill="1" applyBorder="1" applyAlignment="1">
      <alignment horizontal="left" textRotation="255"/>
    </xf>
    <xf numFmtId="49" fontId="2" fillId="2" borderId="171" xfId="0" applyNumberFormat="1" applyFont="1" applyFill="1" applyBorder="1" applyAlignment="1">
      <alignment horizontal="center" textRotation="255"/>
    </xf>
    <xf numFmtId="0" fontId="2" fillId="2" borderId="172" xfId="0" applyFont="1" applyFill="1" applyBorder="1" applyAlignment="1">
      <alignment horizontal="center" textRotation="255"/>
    </xf>
    <xf numFmtId="0" fontId="2" fillId="2" borderId="173" xfId="0" applyFont="1" applyFill="1" applyBorder="1" applyAlignment="1">
      <alignment horizontal="center" textRotation="255"/>
    </xf>
    <xf numFmtId="49" fontId="3" fillId="2" borderId="32" xfId="0" applyNumberFormat="1" applyFont="1" applyFill="1" applyBorder="1" applyAlignment="1">
      <alignment horizontal="center" textRotation="255"/>
    </xf>
    <xf numFmtId="0" fontId="3" fillId="2" borderId="85" xfId="0" applyFont="1" applyFill="1" applyBorder="1" applyAlignment="1">
      <alignment horizontal="center" textRotation="255"/>
    </xf>
    <xf numFmtId="0" fontId="1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DD0806"/>
      <rgbColor rgb="FFAAAAAA"/>
      <rgbColor rgb="FFFCF305"/>
      <rgbColor rgb="FFC0C0C0"/>
      <rgbColor rgb="FF99CC00"/>
      <rgbColor rgb="FF969696"/>
      <rgbColor rgb="FF808080"/>
      <rgbColor rgb="FF333399"/>
      <rgbColor rgb="FFFFCC00"/>
      <rgbColor rgb="FF99CCFF"/>
      <rgbColor rgb="FFFF0000"/>
      <rgbColor rgb="FF333300"/>
      <rgbColor rgb="FFBDC0BF"/>
      <rgbColor rgb="FFA5A5A5"/>
      <rgbColor rgb="FF3F3F3F"/>
      <rgbColor rgb="FFDBDBDB"/>
      <rgbColor rgb="FF4572A7"/>
      <rgbColor rgb="FFAA4643"/>
      <rgbColor rgb="FF89A54E"/>
      <rgbColor rgb="FF71588F"/>
      <rgbColor rgb="FF4198AF"/>
      <rgbColor rgb="FFDB843D"/>
      <rgbColor rgb="FF93A9CF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66342000000000001"/>
          <c:h val="0.98750000000000004"/>
        </c:manualLayout>
      </c:layout>
      <c:pieChart>
        <c:varyColors val="0"/>
        <c:ser>
          <c:idx val="0"/>
          <c:order val="0"/>
          <c:tx>
            <c:v>Series1</c:v>
          </c:tx>
          <c:spPr>
            <a:solidFill>
              <a:srgbClr val="4572A7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265F-438F-82DC-829EC208F8F9}"/>
              </c:ext>
            </c:extLst>
          </c:dPt>
          <c:dPt>
            <c:idx val="1"/>
            <c:bubble3D val="0"/>
            <c:spPr>
              <a:solidFill>
                <a:srgbClr val="AA4643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5F-438F-82DC-829EC208F8F9}"/>
              </c:ext>
            </c:extLst>
          </c:dPt>
          <c:dPt>
            <c:idx val="2"/>
            <c:bubble3D val="0"/>
            <c:spPr>
              <a:solidFill>
                <a:srgbClr val="89A54E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265F-438F-82DC-829EC208F8F9}"/>
              </c:ext>
            </c:extLst>
          </c:dPt>
          <c:dPt>
            <c:idx val="3"/>
            <c:bubble3D val="0"/>
            <c:spPr>
              <a:solidFill>
                <a:srgbClr val="71588F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265F-438F-82DC-829EC208F8F9}"/>
              </c:ext>
            </c:extLst>
          </c:dPt>
          <c:dPt>
            <c:idx val="4"/>
            <c:bubble3D val="0"/>
            <c:spPr>
              <a:solidFill>
                <a:srgbClr val="4198AF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265F-438F-82DC-829EC208F8F9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B-265F-438F-82DC-829EC208F8F9}"/>
              </c:ext>
            </c:extLst>
          </c:dPt>
          <c:dPt>
            <c:idx val="6"/>
            <c:bubble3D val="0"/>
            <c:spPr>
              <a:solidFill>
                <a:srgbClr val="93A9CF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D-265F-438F-82DC-829EC208F8F9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65F-438F-82DC-829EC208F8F9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65F-438F-82DC-829EC208F8F9}"/>
                </c:ext>
              </c:extLst>
            </c:dLbl>
            <c:dLbl>
              <c:idx val="2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65F-438F-82DC-829EC208F8F9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265F-438F-82DC-829EC208F8F9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65F-438F-82DC-829EC208F8F9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265F-438F-82DC-829EC208F8F9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265F-438F-82DC-829EC208F8F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6350" cap="flat">
                  <a:solidFill>
                    <a:srgbClr val="000000"/>
                  </a:solidFill>
                  <a:prstDash val="solid"/>
                  <a:miter lim="400000"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mission!$A$16:$A$22</c:f>
              <c:strCache>
                <c:ptCount val="7"/>
                <c:pt idx="0">
                  <c:v>Church Management</c:v>
                </c:pt>
                <c:pt idx="1">
                  <c:v>Property Management</c:v>
                </c:pt>
                <c:pt idx="2">
                  <c:v>Utilities</c:v>
                </c:pt>
                <c:pt idx="3">
                  <c:v>Pastoral Expenses</c:v>
                </c:pt>
                <c:pt idx="4">
                  <c:v>Salaries</c:v>
                </c:pt>
                <c:pt idx="5">
                  <c:v>Auxliaries</c:v>
                </c:pt>
                <c:pt idx="6">
                  <c:v>Programs &amp; Departments</c:v>
                </c:pt>
              </c:strCache>
            </c:strRef>
          </c:cat>
          <c:val>
            <c:numRef>
              <c:f>mission!$B$16:$B$22</c:f>
              <c:numCache>
                <c:formatCode>"$"#,##0</c:formatCode>
                <c:ptCount val="7"/>
                <c:pt idx="0">
                  <c:v>79500</c:v>
                </c:pt>
                <c:pt idx="1">
                  <c:v>32800</c:v>
                </c:pt>
                <c:pt idx="2">
                  <c:v>34050</c:v>
                </c:pt>
                <c:pt idx="3">
                  <c:v>22000</c:v>
                </c:pt>
                <c:pt idx="4">
                  <c:v>67770</c:v>
                </c:pt>
                <c:pt idx="5">
                  <c:v>62205</c:v>
                </c:pt>
                <c:pt idx="6">
                  <c:v>13200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65F-438F-82DC-829EC208F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4939500000000003"/>
          <c:y val="0.31997300000000001"/>
          <c:w val="0.25060500000000002"/>
          <c:h val="0.23730999999999999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08080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544829</xdr:colOff>
      <xdr:row>10</xdr:row>
      <xdr:rowOff>161066</xdr:rowOff>
    </xdr:from>
    <xdr:to>
      <xdr:col>4</xdr:col>
      <xdr:colOff>684529</xdr:colOff>
      <xdr:row>11</xdr:row>
      <xdr:rowOff>140373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737350" y="3409725"/>
          <a:ext cx="139700" cy="29553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0" tIns="0" rIns="0" bIns="0" numCol="1" anchor="t">
          <a:spAutoFit/>
        </a:bodyPr>
        <a:lstStyle/>
        <a:p>
          <a:pPr marL="0" marR="0" indent="0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Cambria"/>
              <a:ea typeface="Cambria"/>
              <a:cs typeface="Cambria"/>
              <a:sym typeface="Cambria"/>
            </a:defRPr>
          </a:pPr>
          <a:r>
            <a:rPr sz="18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Cambria"/>
              <a:ea typeface="Cambria"/>
              <a:cs typeface="Cambria"/>
              <a:sym typeface="Cambria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237954</xdr:colOff>
      <xdr:row>5</xdr:row>
      <xdr:rowOff>161634</xdr:rowOff>
    </xdr:from>
    <xdr:to>
      <xdr:col>17</xdr:col>
      <xdr:colOff>449756</xdr:colOff>
      <xdr:row>33</xdr:row>
      <xdr:rowOff>73708</xdr:rowOff>
    </xdr:to>
    <xdr:graphicFrame macro="">
      <xdr:nvGraphicFramePr>
        <xdr:cNvPr id="101" name="Chart 101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209"/>
  <sheetViews>
    <sheetView tabSelected="1" topLeftCell="A248" zoomScaleNormal="100" workbookViewId="0">
      <selection activeCell="F6" sqref="F6"/>
    </sheetView>
  </sheetViews>
  <sheetFormatPr defaultColWidth="8.85546875" defaultRowHeight="14.45" customHeight="1"/>
  <cols>
    <col min="1" max="1" width="4.85546875" style="1" customWidth="1"/>
    <col min="2" max="2" width="37.85546875" style="1" customWidth="1"/>
    <col min="3" max="3" width="19.85546875" style="1" customWidth="1"/>
    <col min="4" max="4" width="20.42578125" style="1" customWidth="1"/>
    <col min="5" max="5" width="18.85546875" style="1" customWidth="1"/>
    <col min="6" max="6" width="19.28515625" style="1" customWidth="1"/>
    <col min="7" max="7" width="23.85546875" style="1" customWidth="1"/>
    <col min="8" max="8" width="25.28515625" style="1" customWidth="1"/>
    <col min="9" max="9" width="25.85546875" style="1" customWidth="1"/>
    <col min="10" max="256" width="8.85546875" style="1" customWidth="1"/>
  </cols>
  <sheetData>
    <row r="1" spans="1:21" ht="39.950000000000003" customHeight="1" thickTop="1" thickBot="1">
      <c r="A1" s="448" t="s">
        <v>0</v>
      </c>
      <c r="B1" s="449"/>
      <c r="C1" s="461" t="s">
        <v>1</v>
      </c>
      <c r="D1" s="462"/>
      <c r="E1" s="463"/>
      <c r="F1" s="450" t="s">
        <v>2</v>
      </c>
      <c r="G1" s="451"/>
      <c r="H1" s="45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5.1" customHeight="1" thickTop="1" thickBot="1">
      <c r="A2" s="453">
        <f>SUM(E283-H283)</f>
        <v>-5.8207660913467407E-11</v>
      </c>
      <c r="B2" s="454"/>
      <c r="C2" s="253" t="s">
        <v>3</v>
      </c>
      <c r="D2" s="161" t="s">
        <v>257</v>
      </c>
      <c r="E2" s="254" t="s">
        <v>230</v>
      </c>
      <c r="F2" s="161" t="s">
        <v>3</v>
      </c>
      <c r="G2" s="161" t="s">
        <v>257</v>
      </c>
      <c r="H2" s="162" t="s">
        <v>230</v>
      </c>
      <c r="I2" s="5" t="s">
        <v>4</v>
      </c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24.95" customHeight="1">
      <c r="A3" s="480" t="s">
        <v>5</v>
      </c>
      <c r="B3" s="323" t="s">
        <v>6</v>
      </c>
      <c r="C3" s="251">
        <v>203237.95</v>
      </c>
      <c r="D3" s="252">
        <v>186343.74</v>
      </c>
      <c r="E3" s="251">
        <v>245000</v>
      </c>
      <c r="F3" s="252"/>
      <c r="G3" s="252"/>
      <c r="H3" s="252"/>
      <c r="I3" s="9"/>
      <c r="J3" s="10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24.95" customHeight="1">
      <c r="A4" s="481"/>
      <c r="B4" s="324" t="s">
        <v>7</v>
      </c>
      <c r="C4" s="6">
        <v>35000</v>
      </c>
      <c r="D4" s="8">
        <v>28907.21</v>
      </c>
      <c r="E4" s="6">
        <v>35000</v>
      </c>
      <c r="F4" s="8"/>
      <c r="G4" s="8"/>
      <c r="H4" s="8"/>
      <c r="I4" s="9"/>
      <c r="J4" s="10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24.95" customHeight="1">
      <c r="A5" s="481"/>
      <c r="B5" s="324" t="s">
        <v>8</v>
      </c>
      <c r="C5" s="8">
        <v>0</v>
      </c>
      <c r="D5" s="8">
        <v>0</v>
      </c>
      <c r="E5" s="8">
        <v>0</v>
      </c>
      <c r="F5" s="8"/>
      <c r="G5" s="8"/>
      <c r="H5" s="8"/>
      <c r="I5" s="9"/>
      <c r="J5" s="10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24.95" customHeight="1">
      <c r="A6" s="481"/>
      <c r="B6" s="324" t="s">
        <v>9</v>
      </c>
      <c r="C6" s="8">
        <v>20000</v>
      </c>
      <c r="D6" s="8">
        <v>22012.5</v>
      </c>
      <c r="E6" s="8">
        <v>27622.66</v>
      </c>
      <c r="F6" s="8"/>
      <c r="G6" s="8"/>
      <c r="H6" s="8"/>
      <c r="I6" s="9"/>
      <c r="J6" s="10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4.95" customHeight="1">
      <c r="A7" s="481"/>
      <c r="B7" s="325"/>
      <c r="C7" s="8"/>
      <c r="D7" s="8"/>
      <c r="E7" s="8"/>
      <c r="F7" s="8"/>
      <c r="G7" s="8"/>
      <c r="H7" s="8"/>
      <c r="I7" s="9"/>
      <c r="J7" s="10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24.95" customHeight="1">
      <c r="A8" s="481"/>
      <c r="B8" s="324" t="s">
        <v>10</v>
      </c>
      <c r="C8" s="8">
        <v>1250</v>
      </c>
      <c r="D8" s="8">
        <v>279.14</v>
      </c>
      <c r="E8" s="8">
        <v>1250</v>
      </c>
      <c r="F8" s="8">
        <v>0</v>
      </c>
      <c r="G8" s="13" t="s">
        <v>11</v>
      </c>
      <c r="H8" s="8">
        <v>0</v>
      </c>
      <c r="I8" s="14" t="s">
        <v>11</v>
      </c>
      <c r="J8" s="10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24.95" customHeight="1">
      <c r="A9" s="481"/>
      <c r="B9" s="326" t="s">
        <v>12</v>
      </c>
      <c r="C9" s="160">
        <v>750</v>
      </c>
      <c r="D9" s="8">
        <v>2254.21</v>
      </c>
      <c r="E9" s="6">
        <v>1500</v>
      </c>
      <c r="F9" s="8"/>
      <c r="G9" s="15"/>
      <c r="H9" s="8"/>
      <c r="I9" s="9"/>
      <c r="J9" s="10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24.95" customHeight="1">
      <c r="A10" s="481"/>
      <c r="B10" s="327" t="s">
        <v>13</v>
      </c>
      <c r="C10" s="6">
        <v>500</v>
      </c>
      <c r="D10" s="8">
        <v>0</v>
      </c>
      <c r="E10" s="6">
        <v>500</v>
      </c>
      <c r="F10" s="8"/>
      <c r="G10" s="13" t="s">
        <v>11</v>
      </c>
      <c r="H10" s="8"/>
      <c r="I10" s="9"/>
      <c r="J10" s="10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24.95" customHeight="1">
      <c r="A11" s="482"/>
      <c r="B11" s="328" t="s">
        <v>14</v>
      </c>
      <c r="C11" s="9"/>
      <c r="D11" s="8">
        <v>0</v>
      </c>
      <c r="E11" s="9"/>
      <c r="F11" s="8">
        <v>0</v>
      </c>
      <c r="G11" s="13" t="s">
        <v>11</v>
      </c>
      <c r="H11" s="8">
        <v>0</v>
      </c>
      <c r="I11" s="16"/>
      <c r="J11" s="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4.95" customHeight="1" thickBot="1">
      <c r="A12" s="466" t="s">
        <v>15</v>
      </c>
      <c r="B12" s="467"/>
      <c r="C12" s="17">
        <f t="shared" ref="C12:H12" si="0">SUM(C3:C11)</f>
        <v>260737.95</v>
      </c>
      <c r="D12" s="232">
        <f t="shared" si="0"/>
        <v>239796.8</v>
      </c>
      <c r="E12" s="17">
        <f t="shared" si="0"/>
        <v>310872.65999999997</v>
      </c>
      <c r="F12" s="17">
        <f t="shared" si="0"/>
        <v>0</v>
      </c>
      <c r="G12" s="17">
        <f t="shared" si="0"/>
        <v>0</v>
      </c>
      <c r="H12" s="329">
        <f t="shared" si="0"/>
        <v>0</v>
      </c>
      <c r="I12" s="36"/>
      <c r="J12" s="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4.95" customHeight="1" thickTop="1">
      <c r="A13" s="411"/>
      <c r="B13" s="11" t="s">
        <v>16</v>
      </c>
      <c r="C13" s="7">
        <v>1.5</v>
      </c>
      <c r="D13" s="7">
        <v>0.6</v>
      </c>
      <c r="E13" s="7">
        <v>1.5</v>
      </c>
      <c r="F13" s="7"/>
      <c r="G13" s="7"/>
      <c r="H13" s="7"/>
      <c r="I13" s="9"/>
      <c r="J13" s="10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24.95" customHeight="1">
      <c r="A14" s="412"/>
      <c r="B14" s="11" t="s">
        <v>17</v>
      </c>
      <c r="C14" s="8">
        <v>0</v>
      </c>
      <c r="D14" s="8"/>
      <c r="E14" s="8">
        <v>0</v>
      </c>
      <c r="F14" s="8">
        <v>150</v>
      </c>
      <c r="G14" s="8">
        <v>212.93</v>
      </c>
      <c r="H14" s="8">
        <v>200</v>
      </c>
      <c r="I14" s="9"/>
      <c r="J14" s="10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4.95" customHeight="1">
      <c r="A15" s="413"/>
      <c r="B15" s="163" t="s">
        <v>18</v>
      </c>
      <c r="C15" s="331">
        <v>30</v>
      </c>
      <c r="D15" s="330">
        <v>0.42</v>
      </c>
      <c r="E15" s="255">
        <v>10</v>
      </c>
      <c r="F15" s="255"/>
      <c r="G15" s="255"/>
      <c r="H15" s="255"/>
      <c r="I15" s="9"/>
      <c r="J15" s="10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24.95" customHeight="1" thickBot="1">
      <c r="A16" s="418" t="s">
        <v>19</v>
      </c>
      <c r="B16" s="432"/>
      <c r="C16" s="257">
        <f t="shared" ref="C16:H16" si="1">SUM(C13:C15)</f>
        <v>31.5</v>
      </c>
      <c r="D16" s="258">
        <f t="shared" si="1"/>
        <v>1.02</v>
      </c>
      <c r="E16" s="257">
        <f t="shared" si="1"/>
        <v>11.5</v>
      </c>
      <c r="F16" s="257">
        <f t="shared" si="1"/>
        <v>150</v>
      </c>
      <c r="G16" s="257">
        <f t="shared" si="1"/>
        <v>212.93</v>
      </c>
      <c r="H16" s="257">
        <f t="shared" si="1"/>
        <v>200</v>
      </c>
      <c r="I16" s="9"/>
      <c r="J16" s="10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24.95" customHeight="1">
      <c r="A17" s="411"/>
      <c r="B17" s="11" t="s">
        <v>20</v>
      </c>
      <c r="C17" s="252"/>
      <c r="D17" s="252"/>
      <c r="E17" s="256"/>
      <c r="F17" s="241">
        <v>3800</v>
      </c>
      <c r="G17" s="256">
        <v>3717.94</v>
      </c>
      <c r="H17" s="241">
        <v>3800</v>
      </c>
      <c r="I17" s="14" t="s">
        <v>11</v>
      </c>
      <c r="J17" s="10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24.95" customHeight="1">
      <c r="A18" s="412"/>
      <c r="B18" s="11" t="s">
        <v>21</v>
      </c>
      <c r="C18" s="8"/>
      <c r="D18" s="8"/>
      <c r="E18" s="19"/>
      <c r="F18" s="20">
        <v>1500</v>
      </c>
      <c r="G18" s="19">
        <v>5224.45</v>
      </c>
      <c r="H18" s="20">
        <v>5500</v>
      </c>
      <c r="I18" s="21" t="s">
        <v>11</v>
      </c>
      <c r="J18" s="10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24.95" customHeight="1">
      <c r="A19" s="412"/>
      <c r="B19" s="11" t="s">
        <v>22</v>
      </c>
      <c r="C19" s="8">
        <v>837.21</v>
      </c>
      <c r="D19" s="8"/>
      <c r="E19" s="8"/>
      <c r="F19" s="8">
        <v>140</v>
      </c>
      <c r="G19" s="174">
        <v>43.42</v>
      </c>
      <c r="H19" s="8">
        <v>140</v>
      </c>
      <c r="I19" s="9"/>
      <c r="J19" s="10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24.95" customHeight="1">
      <c r="A20" s="413"/>
      <c r="B20" s="11" t="s">
        <v>23</v>
      </c>
      <c r="C20" s="331">
        <v>1000</v>
      </c>
      <c r="D20" s="291">
        <v>837.21</v>
      </c>
      <c r="E20" s="255">
        <v>1100</v>
      </c>
      <c r="F20" s="255"/>
      <c r="G20" s="255"/>
      <c r="H20" s="331"/>
      <c r="I20" s="36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24.95" customHeight="1" thickBot="1">
      <c r="A21" s="418" t="s">
        <v>24</v>
      </c>
      <c r="B21" s="440"/>
      <c r="C21" s="257">
        <f t="shared" ref="C21:H21" si="2">SUM(C17:C20)</f>
        <v>1837.21</v>
      </c>
      <c r="D21" s="257">
        <f t="shared" si="2"/>
        <v>837.21</v>
      </c>
      <c r="E21" s="340">
        <f t="shared" si="2"/>
        <v>1100</v>
      </c>
      <c r="F21" s="341">
        <f t="shared" si="2"/>
        <v>5440</v>
      </c>
      <c r="G21" s="341">
        <f t="shared" si="2"/>
        <v>8985.81</v>
      </c>
      <c r="H21" s="349">
        <f t="shared" si="2"/>
        <v>9440</v>
      </c>
      <c r="I21" s="36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24.95" customHeight="1">
      <c r="A22" s="426" t="s">
        <v>25</v>
      </c>
      <c r="B22" s="22" t="s">
        <v>26</v>
      </c>
      <c r="C22" s="252"/>
      <c r="D22" s="259"/>
      <c r="E22" s="252"/>
      <c r="F22" s="336">
        <v>2000</v>
      </c>
      <c r="G22" s="332">
        <v>2923.23</v>
      </c>
      <c r="H22" s="350">
        <v>2500</v>
      </c>
      <c r="I22" s="342" t="s">
        <v>11</v>
      </c>
      <c r="J22" s="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24.95" customHeight="1">
      <c r="A23" s="427"/>
      <c r="B23" s="22" t="s">
        <v>27</v>
      </c>
      <c r="C23" s="8"/>
      <c r="D23" s="15"/>
      <c r="E23" s="8"/>
      <c r="F23" s="221">
        <v>10000</v>
      </c>
      <c r="G23" s="59">
        <v>10439.709999999999</v>
      </c>
      <c r="H23" s="221">
        <v>10000</v>
      </c>
      <c r="I23" s="36"/>
      <c r="J23" s="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24.95" customHeight="1">
      <c r="A24" s="427"/>
      <c r="B24" s="22" t="s">
        <v>28</v>
      </c>
      <c r="C24" s="8">
        <v>150</v>
      </c>
      <c r="D24" s="8">
        <v>132</v>
      </c>
      <c r="E24" s="8">
        <v>150</v>
      </c>
      <c r="F24" s="221">
        <v>0</v>
      </c>
      <c r="G24" s="59"/>
      <c r="H24" s="221">
        <v>0</v>
      </c>
      <c r="I24" s="343" t="s">
        <v>11</v>
      </c>
      <c r="J24" s="23" t="s">
        <v>11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24.95" customHeight="1">
      <c r="A25" s="427"/>
      <c r="B25" s="183" t="s">
        <v>29</v>
      </c>
      <c r="C25" s="8"/>
      <c r="D25" s="13" t="s">
        <v>11</v>
      </c>
      <c r="E25" s="8"/>
      <c r="F25" s="221">
        <f t="shared" ref="F25:H25" si="3">500*12</f>
        <v>6000</v>
      </c>
      <c r="G25" s="59"/>
      <c r="H25" s="221">
        <f t="shared" si="3"/>
        <v>6000</v>
      </c>
      <c r="I25" s="343" t="s">
        <v>11</v>
      </c>
      <c r="J25" s="3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24.95" customHeight="1">
      <c r="A26" s="427"/>
      <c r="B26" s="409" t="s">
        <v>286</v>
      </c>
      <c r="C26" s="8"/>
      <c r="D26" s="8"/>
      <c r="E26" s="8"/>
      <c r="F26" s="408" t="s">
        <v>11</v>
      </c>
      <c r="G26" s="333">
        <v>4016.87</v>
      </c>
      <c r="H26" s="351"/>
      <c r="I26" s="410" t="s">
        <v>287</v>
      </c>
      <c r="J26" s="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24.95" customHeight="1">
      <c r="A27" s="427"/>
      <c r="B27" s="22" t="s">
        <v>30</v>
      </c>
      <c r="C27" s="8"/>
      <c r="D27" s="8"/>
      <c r="E27" s="19"/>
      <c r="F27" s="357">
        <v>1000</v>
      </c>
      <c r="G27" s="334">
        <v>32.99</v>
      </c>
      <c r="H27" s="337">
        <v>500</v>
      </c>
      <c r="I27" s="36"/>
      <c r="J27" s="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24.95" customHeight="1">
      <c r="A28" s="427"/>
      <c r="B28" s="22" t="s">
        <v>31</v>
      </c>
      <c r="C28" s="8"/>
      <c r="D28" s="8">
        <v>0</v>
      </c>
      <c r="E28" s="8"/>
      <c r="F28" s="221">
        <v>40000</v>
      </c>
      <c r="G28" s="59">
        <v>41352.06</v>
      </c>
      <c r="H28" s="221">
        <v>40000</v>
      </c>
      <c r="I28" s="344" t="s">
        <v>285</v>
      </c>
      <c r="J28" s="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24.95" customHeight="1">
      <c r="A29" s="427"/>
      <c r="B29" s="22" t="s">
        <v>32</v>
      </c>
      <c r="C29" s="8"/>
      <c r="D29" s="8"/>
      <c r="E29" s="8"/>
      <c r="F29" s="221">
        <v>5000</v>
      </c>
      <c r="G29" s="59">
        <v>0</v>
      </c>
      <c r="H29" s="221">
        <v>5000</v>
      </c>
      <c r="I29" s="36"/>
      <c r="J29" s="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24.95" customHeight="1">
      <c r="A30" s="427"/>
      <c r="B30" s="22" t="s">
        <v>33</v>
      </c>
      <c r="C30" s="8"/>
      <c r="D30" s="8"/>
      <c r="E30" s="8"/>
      <c r="F30" s="221">
        <v>2000</v>
      </c>
      <c r="G30" s="59">
        <v>645.94000000000005</v>
      </c>
      <c r="H30" s="221">
        <v>750</v>
      </c>
      <c r="I30" s="343" t="s">
        <v>11</v>
      </c>
      <c r="J30" s="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24.95" customHeight="1">
      <c r="A31" s="427"/>
      <c r="B31" s="22" t="s">
        <v>34</v>
      </c>
      <c r="C31" s="8"/>
      <c r="D31" s="8"/>
      <c r="E31" s="8"/>
      <c r="F31" s="221">
        <v>2000</v>
      </c>
      <c r="G31" s="59">
        <v>1676.79</v>
      </c>
      <c r="H31" s="221">
        <v>2000</v>
      </c>
      <c r="I31" s="343" t="s">
        <v>11</v>
      </c>
      <c r="J31" s="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24.95" customHeight="1">
      <c r="A32" s="427"/>
      <c r="B32" s="22" t="s">
        <v>35</v>
      </c>
      <c r="C32" s="8"/>
      <c r="D32" s="8"/>
      <c r="E32" s="8"/>
      <c r="F32" s="221">
        <v>2000</v>
      </c>
      <c r="G32" s="59">
        <v>3636.97</v>
      </c>
      <c r="H32" s="221">
        <v>3000</v>
      </c>
      <c r="I32" s="345" t="s">
        <v>11</v>
      </c>
      <c r="J32" s="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24.95" customHeight="1">
      <c r="A33" s="427"/>
      <c r="B33" s="183" t="s">
        <v>259</v>
      </c>
      <c r="C33" s="8"/>
      <c r="D33" s="8"/>
      <c r="E33" s="8"/>
      <c r="F33" s="338">
        <v>800</v>
      </c>
      <c r="G33" s="59">
        <v>843.99</v>
      </c>
      <c r="H33" s="338">
        <v>800</v>
      </c>
      <c r="I33" s="36"/>
      <c r="J33" s="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24.95" customHeight="1">
      <c r="A34" s="427"/>
      <c r="B34" s="22" t="s">
        <v>36</v>
      </c>
      <c r="C34" s="8"/>
      <c r="D34" s="8"/>
      <c r="E34" s="19"/>
      <c r="F34" s="339">
        <v>1000</v>
      </c>
      <c r="G34" s="335">
        <v>2127.2600000000002</v>
      </c>
      <c r="H34" s="339">
        <v>2000</v>
      </c>
      <c r="I34" s="36"/>
      <c r="J34" s="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24.95" customHeight="1">
      <c r="A35" s="427"/>
      <c r="B35" s="22" t="s">
        <v>37</v>
      </c>
      <c r="C35" s="8"/>
      <c r="D35" s="8"/>
      <c r="E35" s="19"/>
      <c r="F35" s="337">
        <f t="shared" ref="F35" si="4">235*12</f>
        <v>2820</v>
      </c>
      <c r="G35" s="335">
        <v>2865</v>
      </c>
      <c r="H35" s="337">
        <v>2000</v>
      </c>
      <c r="I35" s="36"/>
      <c r="J35" s="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24.95" customHeight="1">
      <c r="A36" s="427"/>
      <c r="B36" s="22" t="s">
        <v>38</v>
      </c>
      <c r="C36" s="8"/>
      <c r="D36" s="8"/>
      <c r="E36" s="8"/>
      <c r="F36" s="221">
        <v>1000</v>
      </c>
      <c r="G36" s="59">
        <v>1389.27</v>
      </c>
      <c r="H36" s="221">
        <v>1500</v>
      </c>
      <c r="I36" s="36"/>
      <c r="J36" s="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24.95" customHeight="1">
      <c r="A37" s="427"/>
      <c r="B37" s="22" t="s">
        <v>39</v>
      </c>
      <c r="C37" s="8"/>
      <c r="D37" s="8"/>
      <c r="E37" s="8"/>
      <c r="F37" s="221">
        <v>1500</v>
      </c>
      <c r="G37" s="59">
        <v>1309.3499999999999</v>
      </c>
      <c r="H37" s="221">
        <v>1500</v>
      </c>
      <c r="I37" s="36"/>
      <c r="J37" s="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24.95" customHeight="1">
      <c r="A38" s="427"/>
      <c r="B38" s="22" t="s">
        <v>40</v>
      </c>
      <c r="C38" s="8"/>
      <c r="D38" s="8"/>
      <c r="E38" s="8"/>
      <c r="F38" s="221">
        <v>800</v>
      </c>
      <c r="G38" s="59">
        <v>1000</v>
      </c>
      <c r="H38" s="221">
        <v>800</v>
      </c>
      <c r="I38" s="36"/>
      <c r="J38" s="3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24.95" customHeight="1">
      <c r="A39" s="427"/>
      <c r="B39" s="22" t="s">
        <v>41</v>
      </c>
      <c r="C39" s="8"/>
      <c r="D39" s="8"/>
      <c r="E39" s="8"/>
      <c r="F39" s="221">
        <v>350</v>
      </c>
      <c r="G39" s="59">
        <v>199.5</v>
      </c>
      <c r="H39" s="221">
        <v>250</v>
      </c>
      <c r="I39" s="36"/>
      <c r="J39" s="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24.95" customHeight="1">
      <c r="A40" s="427"/>
      <c r="B40" s="22" t="s">
        <v>42</v>
      </c>
      <c r="C40" s="8"/>
      <c r="D40" s="8"/>
      <c r="E40" s="8"/>
      <c r="F40" s="221">
        <v>150</v>
      </c>
      <c r="G40" s="59">
        <v>140</v>
      </c>
      <c r="H40" s="221">
        <v>150</v>
      </c>
      <c r="I40" s="343" t="s">
        <v>11</v>
      </c>
      <c r="J40" s="3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24.95" customHeight="1">
      <c r="A41" s="427"/>
      <c r="B41" s="22" t="s">
        <v>43</v>
      </c>
      <c r="C41" s="8">
        <v>300</v>
      </c>
      <c r="D41" s="8">
        <v>0</v>
      </c>
      <c r="E41" s="221">
        <v>300</v>
      </c>
      <c r="F41" s="354">
        <v>1200</v>
      </c>
      <c r="G41" s="354">
        <v>1200</v>
      </c>
      <c r="H41" s="354">
        <v>1200</v>
      </c>
      <c r="I41" s="346"/>
      <c r="J41" s="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24.95" customHeight="1">
      <c r="A42" s="427"/>
      <c r="B42" s="24"/>
      <c r="C42" s="8"/>
      <c r="D42" s="8"/>
      <c r="E42" s="19"/>
      <c r="F42" s="355"/>
      <c r="G42" s="353"/>
      <c r="H42" s="355"/>
      <c r="I42" s="346"/>
      <c r="J42" s="3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24.95" customHeight="1">
      <c r="A43" s="427"/>
      <c r="B43" s="22" t="s">
        <v>44</v>
      </c>
      <c r="C43" s="8"/>
      <c r="D43" s="8"/>
      <c r="E43" s="8"/>
      <c r="F43" s="221">
        <v>1800</v>
      </c>
      <c r="G43" s="59">
        <v>2625.53</v>
      </c>
      <c r="H43" s="221">
        <v>2500</v>
      </c>
      <c r="I43" s="36"/>
      <c r="J43" s="3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24.95" customHeight="1">
      <c r="A44" s="427"/>
      <c r="B44" s="183" t="s">
        <v>271</v>
      </c>
      <c r="C44" s="255"/>
      <c r="D44" s="255"/>
      <c r="E44" s="255"/>
      <c r="F44" s="331">
        <v>1800</v>
      </c>
      <c r="G44" s="291">
        <v>1387.93</v>
      </c>
      <c r="H44" s="290">
        <v>1400</v>
      </c>
      <c r="I44" s="36"/>
      <c r="J44" s="3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24.95" customHeight="1" thickBot="1">
      <c r="A45" s="418" t="s">
        <v>45</v>
      </c>
      <c r="B45" s="440"/>
      <c r="C45" s="257">
        <f t="shared" ref="C45:H45" si="5">SUM(C22:C44)</f>
        <v>450</v>
      </c>
      <c r="D45" s="257">
        <f t="shared" si="5"/>
        <v>132</v>
      </c>
      <c r="E45" s="260">
        <f t="shared" si="5"/>
        <v>450</v>
      </c>
      <c r="F45" s="261">
        <f t="shared" si="5"/>
        <v>83220</v>
      </c>
      <c r="G45" s="261">
        <f t="shared" si="5"/>
        <v>79812.39</v>
      </c>
      <c r="H45" s="352">
        <f t="shared" si="5"/>
        <v>83850</v>
      </c>
      <c r="I45" s="36"/>
      <c r="J45" s="3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24.95" customHeight="1">
      <c r="A46" s="459" t="s">
        <v>46</v>
      </c>
      <c r="B46" s="12"/>
      <c r="C46" s="252"/>
      <c r="D46" s="252"/>
      <c r="E46" s="252"/>
      <c r="F46" s="252">
        <v>0</v>
      </c>
      <c r="G46" s="262" t="s">
        <v>11</v>
      </c>
      <c r="H46" s="350">
        <v>0</v>
      </c>
      <c r="I46" s="36"/>
      <c r="J46" s="3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24.95" customHeight="1">
      <c r="A47" s="460"/>
      <c r="B47" s="12"/>
      <c r="C47" s="255"/>
      <c r="D47" s="8"/>
      <c r="E47" s="255"/>
      <c r="F47" s="8">
        <v>0</v>
      </c>
      <c r="G47" s="13" t="s">
        <v>11</v>
      </c>
      <c r="H47" s="221">
        <v>0</v>
      </c>
      <c r="I47" s="36"/>
      <c r="J47" s="3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24.95" customHeight="1">
      <c r="A48" s="434"/>
      <c r="B48" s="358" t="s">
        <v>47</v>
      </c>
      <c r="C48" s="359">
        <v>46800</v>
      </c>
      <c r="D48" s="65">
        <v>51995</v>
      </c>
      <c r="E48" s="359">
        <v>54000</v>
      </c>
      <c r="F48" s="360"/>
      <c r="G48" s="8"/>
      <c r="H48" s="331"/>
      <c r="I48" s="347" t="s">
        <v>279</v>
      </c>
      <c r="J48" s="3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24.95" customHeight="1">
      <c r="A49" s="434"/>
      <c r="B49" s="11" t="s">
        <v>48</v>
      </c>
      <c r="C49" s="252"/>
      <c r="D49" s="8"/>
      <c r="E49" s="256"/>
      <c r="F49" s="356">
        <v>2000</v>
      </c>
      <c r="G49" s="25">
        <v>1839.5</v>
      </c>
      <c r="H49" s="357">
        <v>1900</v>
      </c>
      <c r="I49" s="36"/>
      <c r="J49" s="3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24.95" customHeight="1">
      <c r="A50" s="434"/>
      <c r="B50" s="244" t="s">
        <v>273</v>
      </c>
      <c r="C50" s="8"/>
      <c r="D50" s="8"/>
      <c r="E50" s="8"/>
      <c r="F50" s="221">
        <v>0</v>
      </c>
      <c r="G50" s="59">
        <v>17432.84</v>
      </c>
      <c r="H50" s="290">
        <v>5718.96</v>
      </c>
      <c r="I50" s="348" t="s">
        <v>280</v>
      </c>
      <c r="J50" s="3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24.95" customHeight="1">
      <c r="A51" s="434"/>
      <c r="B51" s="12"/>
      <c r="C51" s="8"/>
      <c r="D51" s="8"/>
      <c r="E51" s="8"/>
      <c r="F51" s="221"/>
      <c r="G51" s="65"/>
      <c r="H51" s="362"/>
      <c r="I51" s="36"/>
      <c r="J51" s="3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24.95" customHeight="1">
      <c r="A52" s="458"/>
      <c r="B52" s="11"/>
      <c r="C52" s="263" t="s">
        <v>11</v>
      </c>
      <c r="D52" s="255">
        <v>0</v>
      </c>
      <c r="E52" s="263" t="s">
        <v>11</v>
      </c>
      <c r="F52" s="255">
        <v>0</v>
      </c>
      <c r="G52" s="361">
        <v>0</v>
      </c>
      <c r="H52" s="362">
        <v>0</v>
      </c>
      <c r="I52" s="343" t="s">
        <v>49</v>
      </c>
      <c r="J52" s="3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24.95" customHeight="1" thickBot="1">
      <c r="A53" s="428" t="s">
        <v>50</v>
      </c>
      <c r="B53" s="430"/>
      <c r="C53" s="264">
        <f t="shared" ref="C53:H53" si="6">SUM(C46:C52)</f>
        <v>46800</v>
      </c>
      <c r="D53" s="264">
        <f t="shared" si="6"/>
        <v>51995</v>
      </c>
      <c r="E53" s="264">
        <f t="shared" si="6"/>
        <v>54000</v>
      </c>
      <c r="F53" s="264">
        <f t="shared" si="6"/>
        <v>2000</v>
      </c>
      <c r="G53" s="264">
        <f t="shared" si="6"/>
        <v>19272.34</v>
      </c>
      <c r="H53" s="265">
        <f t="shared" si="6"/>
        <v>7618.96</v>
      </c>
      <c r="I53" s="18"/>
      <c r="J53" s="3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24.95" customHeight="1">
      <c r="A54" s="438" t="s">
        <v>51</v>
      </c>
      <c r="B54" s="22" t="s">
        <v>52</v>
      </c>
      <c r="C54" s="252"/>
      <c r="D54" s="252"/>
      <c r="E54" s="252"/>
      <c r="F54" s="252">
        <v>3000</v>
      </c>
      <c r="G54" s="252">
        <v>3163.77</v>
      </c>
      <c r="H54" s="252">
        <v>3200</v>
      </c>
      <c r="I54" s="16"/>
      <c r="J54" s="3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24.95" customHeight="1">
      <c r="A55" s="439"/>
      <c r="B55" s="22" t="s">
        <v>53</v>
      </c>
      <c r="C55" s="8"/>
      <c r="D55" s="8"/>
      <c r="E55" s="8"/>
      <c r="F55" s="8">
        <v>5500</v>
      </c>
      <c r="G55" s="8">
        <v>5493.78</v>
      </c>
      <c r="H55" s="8">
        <v>5500</v>
      </c>
      <c r="I55" s="16"/>
      <c r="J55" s="3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24.95" customHeight="1">
      <c r="A56" s="436"/>
      <c r="B56" s="22" t="s">
        <v>54</v>
      </c>
      <c r="C56" s="8"/>
      <c r="D56" s="8"/>
      <c r="E56" s="8"/>
      <c r="F56" s="8">
        <v>3000</v>
      </c>
      <c r="G56" s="8">
        <v>2999.08</v>
      </c>
      <c r="H56" s="8">
        <v>3000</v>
      </c>
      <c r="I56" s="16"/>
      <c r="J56" s="3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24.95" customHeight="1">
      <c r="A57" s="436"/>
      <c r="B57" s="22" t="s">
        <v>55</v>
      </c>
      <c r="C57" s="9"/>
      <c r="D57" s="8"/>
      <c r="E57" s="9"/>
      <c r="F57" s="8">
        <v>3400</v>
      </c>
      <c r="G57" s="8">
        <v>3948.31</v>
      </c>
      <c r="H57" s="8">
        <v>4000</v>
      </c>
      <c r="I57" s="16"/>
      <c r="J57" s="3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24.95" customHeight="1">
      <c r="A58" s="436"/>
      <c r="B58" s="22"/>
      <c r="C58" s="8"/>
      <c r="D58" s="8"/>
      <c r="E58" s="8"/>
      <c r="F58" s="8">
        <v>0</v>
      </c>
      <c r="G58" s="8"/>
      <c r="H58" s="8">
        <v>0</v>
      </c>
      <c r="I58" s="26"/>
      <c r="J58" s="3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24.95" customHeight="1">
      <c r="A59" s="436"/>
      <c r="B59" s="22" t="s">
        <v>56</v>
      </c>
      <c r="C59" s="8"/>
      <c r="D59" s="8"/>
      <c r="E59" s="8"/>
      <c r="F59" s="8">
        <v>12000</v>
      </c>
      <c r="G59" s="8">
        <v>12430.95</v>
      </c>
      <c r="H59" s="8">
        <v>12500</v>
      </c>
      <c r="I59" s="16"/>
      <c r="J59" s="3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24.95" customHeight="1">
      <c r="A60" s="436"/>
      <c r="B60" s="22" t="s">
        <v>57</v>
      </c>
      <c r="C60" s="8"/>
      <c r="D60" s="13" t="s">
        <v>11</v>
      </c>
      <c r="E60" s="8"/>
      <c r="F60" s="8">
        <v>4000</v>
      </c>
      <c r="G60" s="8">
        <v>1923.62</v>
      </c>
      <c r="H60" s="8">
        <v>2000</v>
      </c>
      <c r="I60" s="16"/>
      <c r="J60" s="3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24.95" customHeight="1">
      <c r="A61" s="436"/>
      <c r="B61" s="22" t="s">
        <v>58</v>
      </c>
      <c r="C61" s="8"/>
      <c r="D61" s="8"/>
      <c r="E61" s="8"/>
      <c r="F61" s="8">
        <v>4000</v>
      </c>
      <c r="G61" s="8">
        <v>4015.42</v>
      </c>
      <c r="H61" s="8">
        <v>4100</v>
      </c>
      <c r="I61" s="16"/>
      <c r="J61" s="3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24.95" customHeight="1">
      <c r="A62" s="436"/>
      <c r="B62" s="22" t="s">
        <v>59</v>
      </c>
      <c r="C62" s="8"/>
      <c r="D62" s="8"/>
      <c r="E62" s="8"/>
      <c r="F62" s="8">
        <v>400</v>
      </c>
      <c r="G62" s="8">
        <v>237.95</v>
      </c>
      <c r="H62" s="8">
        <v>400</v>
      </c>
      <c r="I62" s="16"/>
      <c r="J62" s="3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24.95" customHeight="1">
      <c r="A63" s="436"/>
      <c r="B63" s="22" t="s">
        <v>60</v>
      </c>
      <c r="C63" s="8"/>
      <c r="D63" s="8"/>
      <c r="E63" s="8"/>
      <c r="F63" s="8">
        <v>200</v>
      </c>
      <c r="G63" s="8">
        <v>180.95</v>
      </c>
      <c r="H63" s="8">
        <v>200</v>
      </c>
      <c r="I63" s="16"/>
      <c r="J63" s="3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24.95" customHeight="1">
      <c r="A64" s="436"/>
      <c r="B64" s="22" t="s">
        <v>61</v>
      </c>
      <c r="C64" s="8"/>
      <c r="D64" s="8"/>
      <c r="E64" s="8"/>
      <c r="F64" s="8">
        <v>2000</v>
      </c>
      <c r="G64" s="8">
        <v>1831.9</v>
      </c>
      <c r="H64" s="8">
        <v>2000</v>
      </c>
      <c r="I64" s="16"/>
      <c r="J64" s="3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24.95" customHeight="1">
      <c r="A65" s="436"/>
      <c r="B65" s="22" t="s">
        <v>62</v>
      </c>
      <c r="C65" s="8"/>
      <c r="D65" s="8"/>
      <c r="E65" s="8"/>
      <c r="F65" s="8">
        <v>0</v>
      </c>
      <c r="G65" s="8">
        <v>0</v>
      </c>
      <c r="H65" s="8">
        <v>0</v>
      </c>
      <c r="I65" s="16"/>
      <c r="J65" s="3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24.95" customHeight="1">
      <c r="A66" s="436"/>
      <c r="B66" s="22" t="s">
        <v>63</v>
      </c>
      <c r="C66" s="8"/>
      <c r="D66" s="8"/>
      <c r="E66" s="8"/>
      <c r="F66" s="8">
        <v>750</v>
      </c>
      <c r="G66" s="8">
        <v>479.55</v>
      </c>
      <c r="H66" s="8">
        <v>500</v>
      </c>
      <c r="I66" s="16"/>
      <c r="J66" s="3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24.95" customHeight="1">
      <c r="A67" s="436"/>
      <c r="B67" s="22" t="s">
        <v>64</v>
      </c>
      <c r="C67" s="8"/>
      <c r="D67" s="8"/>
      <c r="E67" s="8"/>
      <c r="F67" s="8">
        <v>100</v>
      </c>
      <c r="G67" s="8">
        <v>1797.16</v>
      </c>
      <c r="H67" s="8">
        <v>1800</v>
      </c>
      <c r="I67" s="27" t="s">
        <v>11</v>
      </c>
      <c r="J67" s="3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24.95" customHeight="1">
      <c r="A68" s="437"/>
      <c r="B68" s="22" t="s">
        <v>65</v>
      </c>
      <c r="C68" s="255"/>
      <c r="D68" s="255"/>
      <c r="E68" s="255"/>
      <c r="F68" s="266"/>
      <c r="G68" s="255">
        <v>0</v>
      </c>
      <c r="H68" s="266"/>
      <c r="I68" s="16"/>
      <c r="J68" s="3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24.95" customHeight="1" thickBot="1">
      <c r="A69" s="428" t="s">
        <v>66</v>
      </c>
      <c r="B69" s="429"/>
      <c r="C69" s="267">
        <f t="shared" ref="C69:H69" si="7">SUM(C54:C68)</f>
        <v>0</v>
      </c>
      <c r="D69" s="267">
        <f t="shared" si="7"/>
        <v>0</v>
      </c>
      <c r="E69" s="268">
        <f t="shared" si="7"/>
        <v>0</v>
      </c>
      <c r="F69" s="264">
        <f t="shared" si="7"/>
        <v>38350</v>
      </c>
      <c r="G69" s="264">
        <f t="shared" si="7"/>
        <v>38502.44</v>
      </c>
      <c r="H69" s="264">
        <f t="shared" si="7"/>
        <v>39200</v>
      </c>
      <c r="I69" s="16"/>
      <c r="J69" s="3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24.95" customHeight="1">
      <c r="A70" s="464" t="s">
        <v>67</v>
      </c>
      <c r="B70" s="11" t="s">
        <v>68</v>
      </c>
      <c r="C70" s="252"/>
      <c r="D70" s="252"/>
      <c r="E70" s="252"/>
      <c r="F70" s="252">
        <v>400</v>
      </c>
      <c r="G70" s="252"/>
      <c r="H70" s="252">
        <v>1000</v>
      </c>
      <c r="I70" s="16"/>
      <c r="J70" s="3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24.95" customHeight="1">
      <c r="A71" s="421"/>
      <c r="B71" s="11" t="s">
        <v>69</v>
      </c>
      <c r="C71" s="8"/>
      <c r="D71" s="8"/>
      <c r="E71" s="8"/>
      <c r="F71" s="8">
        <v>1000</v>
      </c>
      <c r="G71" s="8">
        <v>654.70000000000005</v>
      </c>
      <c r="H71" s="8">
        <v>1500</v>
      </c>
      <c r="I71" s="16"/>
      <c r="J71" s="3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24.95" customHeight="1">
      <c r="A72" s="421"/>
      <c r="B72" s="11" t="s">
        <v>70</v>
      </c>
      <c r="C72" s="8"/>
      <c r="D72" s="8"/>
      <c r="E72" s="8"/>
      <c r="F72" s="8">
        <v>7400</v>
      </c>
      <c r="G72" s="8"/>
      <c r="H72" s="8">
        <v>7400</v>
      </c>
      <c r="I72" s="16" t="s">
        <v>261</v>
      </c>
      <c r="J72" s="3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24.95" customHeight="1">
      <c r="A73" s="465"/>
      <c r="B73" s="11" t="s">
        <v>71</v>
      </c>
      <c r="C73" s="255"/>
      <c r="D73" s="255"/>
      <c r="E73" s="255"/>
      <c r="F73" s="255">
        <v>600</v>
      </c>
      <c r="G73" s="255">
        <v>368.71</v>
      </c>
      <c r="H73" s="255">
        <v>600</v>
      </c>
      <c r="I73" s="16"/>
      <c r="J73" s="3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24.95" customHeight="1" thickBot="1">
      <c r="A74" s="428" t="s">
        <v>72</v>
      </c>
      <c r="B74" s="430"/>
      <c r="C74" s="264">
        <f t="shared" ref="C74:H74" si="8">SUM(C70:C73)</f>
        <v>0</v>
      </c>
      <c r="D74" s="264">
        <f t="shared" si="8"/>
        <v>0</v>
      </c>
      <c r="E74" s="264">
        <f t="shared" si="8"/>
        <v>0</v>
      </c>
      <c r="F74" s="264">
        <f t="shared" si="8"/>
        <v>9400</v>
      </c>
      <c r="G74" s="264">
        <f t="shared" si="8"/>
        <v>1023.4100000000001</v>
      </c>
      <c r="H74" s="264">
        <f t="shared" si="8"/>
        <v>10500</v>
      </c>
      <c r="I74" s="16"/>
      <c r="J74" s="3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24.95" customHeight="1">
      <c r="A75" s="443" t="s">
        <v>73</v>
      </c>
      <c r="B75" s="163" t="s">
        <v>231</v>
      </c>
      <c r="C75" s="252"/>
      <c r="D75" s="252"/>
      <c r="E75" s="252"/>
      <c r="F75" s="252">
        <v>65000</v>
      </c>
      <c r="G75" s="252">
        <v>67079.28</v>
      </c>
      <c r="H75" s="252">
        <v>65000</v>
      </c>
      <c r="I75" s="29" t="s">
        <v>11</v>
      </c>
      <c r="J75" s="3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24.95" customHeight="1">
      <c r="A76" s="444"/>
      <c r="B76" s="163" t="s">
        <v>232</v>
      </c>
      <c r="C76" s="8"/>
      <c r="D76" s="8"/>
      <c r="E76" s="8"/>
      <c r="F76" s="8">
        <v>13000</v>
      </c>
      <c r="G76" s="8">
        <v>6499.98</v>
      </c>
      <c r="H76" s="164">
        <v>13000</v>
      </c>
      <c r="I76" s="29" t="s">
        <v>11</v>
      </c>
      <c r="J76" s="3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24.95" customHeight="1">
      <c r="A77" s="444"/>
      <c r="B77" s="11" t="s">
        <v>74</v>
      </c>
      <c r="C77" s="8"/>
      <c r="D77" s="8"/>
      <c r="E77" s="8"/>
      <c r="F77" s="8">
        <v>9269.33</v>
      </c>
      <c r="G77" s="8">
        <v>9826.7000000000007</v>
      </c>
      <c r="H77" s="8">
        <v>9826.7000000000007</v>
      </c>
      <c r="I77" s="30"/>
      <c r="J77" s="3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24.95" customHeight="1">
      <c r="A78" s="444"/>
      <c r="B78" s="163" t="s">
        <v>233</v>
      </c>
      <c r="C78" s="8"/>
      <c r="D78" s="8"/>
      <c r="E78" s="8"/>
      <c r="F78" s="8">
        <v>0</v>
      </c>
      <c r="G78" s="8">
        <v>3550.72</v>
      </c>
      <c r="H78" s="8">
        <v>0</v>
      </c>
      <c r="I78" s="26" t="s">
        <v>11</v>
      </c>
      <c r="J78" s="3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24.95" customHeight="1">
      <c r="A79" s="444"/>
      <c r="B79" s="11" t="s">
        <v>75</v>
      </c>
      <c r="C79" s="8"/>
      <c r="D79" s="8"/>
      <c r="E79" s="8"/>
      <c r="F79" s="8">
        <v>960</v>
      </c>
      <c r="G79" s="8">
        <v>960</v>
      </c>
      <c r="H79" s="8">
        <v>960</v>
      </c>
      <c r="I79" s="16"/>
      <c r="J79" s="3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24.95" customHeight="1">
      <c r="A80" s="444"/>
      <c r="B80" s="11" t="s">
        <v>76</v>
      </c>
      <c r="C80" s="8"/>
      <c r="D80" s="8"/>
      <c r="E80" s="8"/>
      <c r="F80" s="8">
        <v>2000</v>
      </c>
      <c r="G80" s="8">
        <v>4653.76</v>
      </c>
      <c r="H80" s="8">
        <v>4700</v>
      </c>
      <c r="I80" s="26" t="s">
        <v>11</v>
      </c>
      <c r="J80" s="3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24.95" customHeight="1">
      <c r="A81" s="444"/>
      <c r="B81" s="11" t="s">
        <v>77</v>
      </c>
      <c r="C81" s="8"/>
      <c r="D81" s="8"/>
      <c r="E81" s="8"/>
      <c r="F81" s="8"/>
      <c r="G81" s="8">
        <v>286.39999999999998</v>
      </c>
      <c r="H81" s="8">
        <v>0</v>
      </c>
      <c r="I81" s="31" t="s">
        <v>11</v>
      </c>
      <c r="J81" s="3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24.95" customHeight="1">
      <c r="A82" s="444"/>
      <c r="B82" s="11" t="s">
        <v>78</v>
      </c>
      <c r="C82" s="8"/>
      <c r="D82" s="8"/>
      <c r="E82" s="8"/>
      <c r="F82" s="8">
        <v>500</v>
      </c>
      <c r="G82" s="8">
        <v>0</v>
      </c>
      <c r="H82" s="8">
        <v>500</v>
      </c>
      <c r="I82" s="31" t="s">
        <v>11</v>
      </c>
      <c r="J82" s="3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24.95" customHeight="1">
      <c r="A83" s="444"/>
      <c r="B83" s="11" t="s">
        <v>79</v>
      </c>
      <c r="C83" s="8"/>
      <c r="D83" s="8"/>
      <c r="E83" s="8"/>
      <c r="F83" s="167">
        <v>2000</v>
      </c>
      <c r="G83" s="8">
        <v>2153</v>
      </c>
      <c r="H83" s="6">
        <v>2000</v>
      </c>
      <c r="I83" s="31" t="s">
        <v>11</v>
      </c>
      <c r="J83" s="3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24.95" customHeight="1">
      <c r="A84" s="445"/>
      <c r="B84" s="11" t="s">
        <v>80</v>
      </c>
      <c r="C84" s="255"/>
      <c r="D84" s="255"/>
      <c r="E84" s="255"/>
      <c r="F84" s="255">
        <v>7303.33</v>
      </c>
      <c r="G84" s="255">
        <v>6999.96</v>
      </c>
      <c r="H84" s="255">
        <v>7000</v>
      </c>
      <c r="I84" s="31" t="s">
        <v>11</v>
      </c>
      <c r="J84" s="3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24.95" customHeight="1" thickBot="1">
      <c r="A85" s="424" t="s">
        <v>81</v>
      </c>
      <c r="B85" s="431"/>
      <c r="C85" s="272">
        <f t="shared" ref="C85:H85" si="9">SUM(C75:C84)</f>
        <v>0</v>
      </c>
      <c r="D85" s="272">
        <f t="shared" si="9"/>
        <v>0</v>
      </c>
      <c r="E85" s="272">
        <f t="shared" si="9"/>
        <v>0</v>
      </c>
      <c r="F85" s="272">
        <f t="shared" si="9"/>
        <v>100032.66</v>
      </c>
      <c r="G85" s="272">
        <f t="shared" si="9"/>
        <v>102009.79999999999</v>
      </c>
      <c r="H85" s="272">
        <f t="shared" si="9"/>
        <v>102986.7</v>
      </c>
      <c r="I85" s="16"/>
      <c r="J85" s="3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24.95" customHeight="1" thickBot="1">
      <c r="A86" s="211"/>
      <c r="B86" s="364" t="s">
        <v>82</v>
      </c>
      <c r="C86" s="363"/>
      <c r="D86" s="269"/>
      <c r="E86" s="270"/>
      <c r="F86" s="271">
        <v>1000</v>
      </c>
      <c r="G86" s="271">
        <v>1400</v>
      </c>
      <c r="H86" s="252">
        <v>1000</v>
      </c>
      <c r="I86" s="16"/>
      <c r="J86" s="3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24.75" customHeight="1">
      <c r="A87" s="420" t="s">
        <v>83</v>
      </c>
      <c r="B87" s="33" t="s">
        <v>84</v>
      </c>
      <c r="C87" s="8"/>
      <c r="D87" s="8"/>
      <c r="E87" s="8"/>
      <c r="F87" s="8">
        <v>250</v>
      </c>
      <c r="G87" s="8"/>
      <c r="H87" s="8">
        <v>0</v>
      </c>
      <c r="I87" s="16"/>
      <c r="J87" s="3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31.5" customHeight="1">
      <c r="A88" s="421"/>
      <c r="B88" s="208" t="s">
        <v>234</v>
      </c>
      <c r="C88" s="8"/>
      <c r="D88" s="8"/>
      <c r="E88" s="8"/>
      <c r="F88" s="34"/>
      <c r="G88" s="8">
        <v>450</v>
      </c>
      <c r="H88" s="166">
        <v>1500</v>
      </c>
      <c r="I88" s="207" t="s">
        <v>260</v>
      </c>
      <c r="J88" s="3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24.95" customHeight="1">
      <c r="A89" s="422"/>
      <c r="B89" s="33" t="s">
        <v>85</v>
      </c>
      <c r="C89" s="8"/>
      <c r="D89" s="8"/>
      <c r="E89" s="8"/>
      <c r="F89" s="34"/>
      <c r="G89" s="8">
        <v>518.79</v>
      </c>
      <c r="H89" s="34"/>
      <c r="I89" s="165" t="s">
        <v>278</v>
      </c>
      <c r="J89" s="3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24.95" customHeight="1">
      <c r="A90" s="423"/>
      <c r="B90" s="11" t="s">
        <v>86</v>
      </c>
      <c r="C90" s="255"/>
      <c r="D90" s="255"/>
      <c r="E90" s="255"/>
      <c r="F90" s="255">
        <v>3500</v>
      </c>
      <c r="G90" s="255">
        <v>1800</v>
      </c>
      <c r="H90" s="255">
        <v>2000</v>
      </c>
      <c r="I90" s="16"/>
      <c r="J90" s="3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24.95" customHeight="1" thickBot="1">
      <c r="A91" s="424" t="s">
        <v>87</v>
      </c>
      <c r="B91" s="425"/>
      <c r="C91" s="365">
        <f t="shared" ref="C91:H91" si="10">SUM(C86:C90)</f>
        <v>0</v>
      </c>
      <c r="D91" s="365">
        <f t="shared" si="10"/>
        <v>0</v>
      </c>
      <c r="E91" s="365">
        <f t="shared" si="10"/>
        <v>0</v>
      </c>
      <c r="F91" s="366">
        <f t="shared" si="10"/>
        <v>4750</v>
      </c>
      <c r="G91" s="367">
        <f t="shared" si="10"/>
        <v>4168.79</v>
      </c>
      <c r="H91" s="366">
        <f t="shared" si="10"/>
        <v>4500</v>
      </c>
      <c r="I91" s="36"/>
      <c r="J91" s="3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24.95" customHeight="1">
      <c r="A92" s="457" t="s">
        <v>88</v>
      </c>
      <c r="B92" s="12"/>
      <c r="C92" s="252"/>
      <c r="D92" s="259"/>
      <c r="E92" s="256"/>
      <c r="F92" s="273"/>
      <c r="G92" s="274"/>
      <c r="H92" s="273"/>
      <c r="I92" s="209" t="s">
        <v>11</v>
      </c>
      <c r="J92" s="3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24.95" customHeight="1">
      <c r="A93" s="434"/>
      <c r="B93" s="172" t="s">
        <v>89</v>
      </c>
      <c r="C93" s="8"/>
      <c r="D93" s="15"/>
      <c r="E93" s="8"/>
      <c r="F93" s="37">
        <v>6000</v>
      </c>
      <c r="G93" s="247">
        <v>6100</v>
      </c>
      <c r="H93" s="38">
        <v>6000</v>
      </c>
      <c r="I93" s="21" t="s">
        <v>11</v>
      </c>
      <c r="J93" s="10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24.95" customHeight="1">
      <c r="A94" s="434"/>
      <c r="B94" s="172" t="s">
        <v>90</v>
      </c>
      <c r="C94" s="8"/>
      <c r="D94" s="8"/>
      <c r="E94" s="8"/>
      <c r="F94" s="39">
        <v>0</v>
      </c>
      <c r="G94" s="246">
        <v>1050</v>
      </c>
      <c r="H94" s="8">
        <v>6300</v>
      </c>
      <c r="I94" s="178"/>
      <c r="J94" s="10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24.95" customHeight="1">
      <c r="A95" s="434"/>
      <c r="B95" s="12"/>
      <c r="C95" s="8"/>
      <c r="D95" s="8"/>
      <c r="E95" s="8"/>
      <c r="F95" s="8"/>
      <c r="G95" s="8">
        <v>0</v>
      </c>
      <c r="H95" s="8"/>
      <c r="I95" s="16"/>
      <c r="J95" s="3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24.95" customHeight="1">
      <c r="A96" s="434"/>
      <c r="B96" s="40" t="s">
        <v>91</v>
      </c>
      <c r="C96" s="8"/>
      <c r="D96" s="8"/>
      <c r="E96" s="8"/>
      <c r="F96" s="8">
        <f t="shared" ref="F96" si="11">920*12</f>
        <v>11040</v>
      </c>
      <c r="G96" s="205">
        <v>27859</v>
      </c>
      <c r="H96" s="8">
        <v>12000</v>
      </c>
      <c r="I96" s="165"/>
      <c r="J96" s="3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56" ht="24.95" customHeight="1">
      <c r="A97" s="434"/>
      <c r="B97" s="40" t="s">
        <v>92</v>
      </c>
      <c r="C97" s="8"/>
      <c r="D97" s="8"/>
      <c r="E97" s="8"/>
      <c r="F97" s="8">
        <v>6163.53</v>
      </c>
      <c r="G97" s="8">
        <v>4631.38</v>
      </c>
      <c r="H97" s="8">
        <v>6500</v>
      </c>
      <c r="I97" s="29"/>
      <c r="J97" s="3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56" ht="24.95" customHeight="1">
      <c r="A98" s="434"/>
      <c r="B98" s="40" t="s">
        <v>93</v>
      </c>
      <c r="C98" s="8"/>
      <c r="D98" s="8"/>
      <c r="E98" s="8"/>
      <c r="F98" s="8">
        <v>10447.5</v>
      </c>
      <c r="G98" s="8">
        <v>9896</v>
      </c>
      <c r="H98" s="8">
        <v>9896</v>
      </c>
      <c r="I98" s="29"/>
      <c r="J98" s="3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56" ht="24.95" customHeight="1">
      <c r="A99" s="434"/>
      <c r="B99" s="172" t="s">
        <v>276</v>
      </c>
      <c r="C99" s="8"/>
      <c r="D99" s="8"/>
      <c r="E99" s="8"/>
      <c r="F99" s="8">
        <v>22680</v>
      </c>
      <c r="G99" s="8">
        <v>22145</v>
      </c>
      <c r="H99" s="8">
        <v>20800</v>
      </c>
      <c r="I99" s="29"/>
      <c r="J99" s="3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56" ht="24.95" customHeight="1">
      <c r="A100" s="434"/>
      <c r="B100" s="40" t="s">
        <v>94</v>
      </c>
      <c r="C100" s="8"/>
      <c r="D100" s="8"/>
      <c r="E100" s="8"/>
      <c r="F100" s="8">
        <v>18490.580000000002</v>
      </c>
      <c r="G100" s="8">
        <v>19902.5</v>
      </c>
      <c r="H100" s="8">
        <v>19902.5</v>
      </c>
      <c r="I100" s="29"/>
      <c r="J100" s="3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56" ht="24.95" customHeight="1">
      <c r="A101" s="434"/>
      <c r="B101" s="40" t="s">
        <v>95</v>
      </c>
      <c r="C101" s="8"/>
      <c r="D101" s="8"/>
      <c r="E101" s="8"/>
      <c r="F101" s="8">
        <v>0</v>
      </c>
      <c r="G101" s="8">
        <v>0</v>
      </c>
      <c r="H101" s="8">
        <v>0</v>
      </c>
      <c r="I101" s="16"/>
      <c r="J101" s="3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56" ht="24.6" customHeight="1">
      <c r="A102" s="434"/>
      <c r="B102" s="40" t="s">
        <v>96</v>
      </c>
      <c r="C102" s="8"/>
      <c r="D102" s="8"/>
      <c r="E102" s="8"/>
      <c r="F102" s="8">
        <v>3780</v>
      </c>
      <c r="G102" s="8">
        <v>3780</v>
      </c>
      <c r="H102" s="8">
        <v>3780</v>
      </c>
      <c r="I102" s="29"/>
      <c r="J102" s="3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56" ht="24.6" customHeight="1">
      <c r="A103" s="434"/>
      <c r="B103" s="40" t="s">
        <v>97</v>
      </c>
      <c r="C103" s="8"/>
      <c r="D103" s="8"/>
      <c r="E103" s="8"/>
      <c r="F103" s="8">
        <v>3780</v>
      </c>
      <c r="G103" s="8">
        <v>3780</v>
      </c>
      <c r="H103" s="8">
        <v>3780</v>
      </c>
      <c r="I103" s="29"/>
      <c r="J103" s="3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56" ht="24.95" customHeight="1">
      <c r="A104" s="458"/>
      <c r="B104" s="40" t="s">
        <v>98</v>
      </c>
      <c r="C104" s="255"/>
      <c r="D104" s="255"/>
      <c r="E104" s="255"/>
      <c r="F104" s="255">
        <v>0</v>
      </c>
      <c r="G104" s="255">
        <v>0</v>
      </c>
      <c r="H104" s="255">
        <v>0</v>
      </c>
      <c r="I104" s="239" t="s">
        <v>11</v>
      </c>
      <c r="J104" s="3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56" ht="24.95" customHeight="1" thickBot="1">
      <c r="A105" s="416" t="s">
        <v>99</v>
      </c>
      <c r="B105" s="417"/>
      <c r="C105" s="373">
        <f t="shared" ref="C105:H105" si="12">SUM(C92:C104)</f>
        <v>0</v>
      </c>
      <c r="D105" s="372">
        <f t="shared" si="12"/>
        <v>0</v>
      </c>
      <c r="E105" s="370">
        <f t="shared" si="12"/>
        <v>0</v>
      </c>
      <c r="F105" s="258">
        <f t="shared" si="12"/>
        <v>82381.61</v>
      </c>
      <c r="G105" s="258">
        <f t="shared" si="12"/>
        <v>99143.88</v>
      </c>
      <c r="H105" s="371">
        <f t="shared" si="12"/>
        <v>88958.5</v>
      </c>
      <c r="I105" s="36"/>
      <c r="J105" s="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56" ht="24.95" customHeight="1" thickBot="1">
      <c r="A106" s="468" t="s">
        <v>100</v>
      </c>
      <c r="B106" s="277" t="s">
        <v>101</v>
      </c>
      <c r="C106" s="368">
        <f>SUM(C107:C111)</f>
        <v>7000</v>
      </c>
      <c r="D106" s="369">
        <f>SUM(D107:D112)</f>
        <v>9645.94</v>
      </c>
      <c r="E106" s="275">
        <f>SUM(E107:E112)</f>
        <v>9000</v>
      </c>
      <c r="F106" s="275">
        <f>SUM(F107:F112)</f>
        <v>10700</v>
      </c>
      <c r="G106" s="275">
        <f>SUM(G107:G112)</f>
        <v>12145.94</v>
      </c>
      <c r="H106" s="275">
        <f>SUM(H107:H112)</f>
        <v>11800</v>
      </c>
      <c r="I106" s="16"/>
      <c r="J106" s="3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56" ht="24.95" customHeight="1">
      <c r="A107" s="469"/>
      <c r="B107" s="276" t="s">
        <v>102</v>
      </c>
      <c r="C107" s="8">
        <v>7000</v>
      </c>
      <c r="D107" s="8">
        <v>9645.94</v>
      </c>
      <c r="E107" s="8">
        <v>9000</v>
      </c>
      <c r="F107" s="8">
        <v>7000</v>
      </c>
      <c r="G107" s="8">
        <v>10295.94</v>
      </c>
      <c r="H107" s="8">
        <v>7000</v>
      </c>
      <c r="I107" s="16"/>
      <c r="J107" s="3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56" ht="24.95" customHeight="1">
      <c r="A108" s="469"/>
      <c r="B108" s="42" t="s">
        <v>103</v>
      </c>
      <c r="C108" s="8"/>
      <c r="D108" s="8">
        <v>0</v>
      </c>
      <c r="E108" s="8"/>
      <c r="F108" s="8"/>
      <c r="G108" s="8">
        <v>0</v>
      </c>
      <c r="H108" s="8">
        <v>300</v>
      </c>
      <c r="I108" s="16"/>
      <c r="J108" s="3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56" ht="24.95" customHeight="1">
      <c r="A109" s="469"/>
      <c r="B109" s="42" t="s">
        <v>104</v>
      </c>
      <c r="C109" s="8"/>
      <c r="D109" s="8"/>
      <c r="E109" s="8"/>
      <c r="F109" s="8">
        <v>700</v>
      </c>
      <c r="G109" s="8"/>
      <c r="H109" s="8">
        <v>700</v>
      </c>
      <c r="I109" s="16"/>
      <c r="J109" s="3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56" ht="24.95" customHeight="1">
      <c r="A110" s="469"/>
      <c r="B110" s="42" t="s">
        <v>105</v>
      </c>
      <c r="C110" s="8">
        <v>0</v>
      </c>
      <c r="D110" s="8"/>
      <c r="E110" s="8">
        <v>0</v>
      </c>
      <c r="F110" s="8"/>
      <c r="G110" s="8"/>
      <c r="H110" s="8">
        <v>0</v>
      </c>
      <c r="I110" s="16"/>
      <c r="J110" s="3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56" ht="24.95" customHeight="1">
      <c r="A111" s="469"/>
      <c r="B111" s="42" t="s">
        <v>106</v>
      </c>
      <c r="C111" s="8"/>
      <c r="D111" s="8"/>
      <c r="E111" s="8"/>
      <c r="F111" s="8">
        <v>2500</v>
      </c>
      <c r="G111" s="8">
        <v>1350</v>
      </c>
      <c r="H111" s="8">
        <v>3300</v>
      </c>
      <c r="I111" s="16"/>
      <c r="J111" s="3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56" ht="24.95" customHeight="1">
      <c r="A112" s="469"/>
      <c r="B112" s="234" t="s">
        <v>266</v>
      </c>
      <c r="C112" s="255"/>
      <c r="D112" s="255"/>
      <c r="E112" s="255"/>
      <c r="F112" s="255">
        <v>500</v>
      </c>
      <c r="G112" s="255">
        <v>500</v>
      </c>
      <c r="H112" s="255">
        <v>500</v>
      </c>
      <c r="I112" s="165" t="s">
        <v>267</v>
      </c>
      <c r="J112" s="3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159"/>
      <c r="W112" s="159"/>
      <c r="X112" s="159"/>
      <c r="Y112" s="159"/>
      <c r="Z112" s="159"/>
      <c r="AA112" s="159"/>
      <c r="AB112" s="159"/>
      <c r="AC112" s="159"/>
      <c r="AD112" s="159"/>
      <c r="AE112" s="159"/>
      <c r="AF112" s="159"/>
      <c r="AG112" s="159"/>
      <c r="AH112" s="159"/>
      <c r="AI112" s="159"/>
      <c r="AJ112" s="159"/>
      <c r="AK112" s="159"/>
      <c r="AL112" s="159"/>
      <c r="AM112" s="159"/>
      <c r="AN112" s="159"/>
      <c r="AO112" s="159"/>
      <c r="AP112" s="159"/>
      <c r="AQ112" s="159"/>
      <c r="AR112" s="159"/>
      <c r="AS112" s="159"/>
      <c r="AT112" s="159"/>
      <c r="AU112" s="159"/>
      <c r="AV112" s="159"/>
      <c r="AW112" s="159"/>
      <c r="AX112" s="159"/>
      <c r="AY112" s="159"/>
      <c r="AZ112" s="159"/>
      <c r="BA112" s="159"/>
      <c r="BB112" s="159"/>
      <c r="BC112" s="159"/>
      <c r="BD112" s="159"/>
      <c r="BE112" s="159"/>
      <c r="BF112" s="159"/>
      <c r="BG112" s="159"/>
      <c r="BH112" s="159"/>
      <c r="BI112" s="159"/>
      <c r="BJ112" s="159"/>
      <c r="BK112" s="159"/>
      <c r="BL112" s="159"/>
      <c r="BM112" s="159"/>
      <c r="BN112" s="159"/>
      <c r="BO112" s="159"/>
      <c r="BP112" s="159"/>
      <c r="BQ112" s="159"/>
      <c r="BR112" s="159"/>
      <c r="BS112" s="159"/>
      <c r="BT112" s="159"/>
      <c r="BU112" s="159"/>
      <c r="BV112" s="159"/>
      <c r="BW112" s="159"/>
      <c r="BX112" s="159"/>
      <c r="BY112" s="159"/>
      <c r="BZ112" s="159"/>
      <c r="CA112" s="159"/>
      <c r="CB112" s="159"/>
      <c r="CC112" s="159"/>
      <c r="CD112" s="159"/>
      <c r="CE112" s="159"/>
      <c r="CF112" s="159"/>
      <c r="CG112" s="159"/>
      <c r="CH112" s="159"/>
      <c r="CI112" s="159"/>
      <c r="CJ112" s="159"/>
      <c r="CK112" s="159"/>
      <c r="CL112" s="159"/>
      <c r="CM112" s="159"/>
      <c r="CN112" s="159"/>
      <c r="CO112" s="159"/>
      <c r="CP112" s="159"/>
      <c r="CQ112" s="159"/>
      <c r="CR112" s="159"/>
      <c r="CS112" s="159"/>
      <c r="CT112" s="159"/>
      <c r="CU112" s="159"/>
      <c r="CV112" s="159"/>
      <c r="CW112" s="159"/>
      <c r="CX112" s="159"/>
      <c r="CY112" s="159"/>
      <c r="CZ112" s="159"/>
      <c r="DA112" s="159"/>
      <c r="DB112" s="159"/>
      <c r="DC112" s="159"/>
      <c r="DD112" s="159"/>
      <c r="DE112" s="159"/>
      <c r="DF112" s="159"/>
      <c r="DG112" s="159"/>
      <c r="DH112" s="159"/>
      <c r="DI112" s="159"/>
      <c r="DJ112" s="159"/>
      <c r="DK112" s="159"/>
      <c r="DL112" s="159"/>
      <c r="DM112" s="159"/>
      <c r="DN112" s="159"/>
      <c r="DO112" s="159"/>
      <c r="DP112" s="159"/>
      <c r="DQ112" s="159"/>
      <c r="DR112" s="159"/>
      <c r="DS112" s="159"/>
      <c r="DT112" s="159"/>
      <c r="DU112" s="159"/>
      <c r="DV112" s="159"/>
      <c r="DW112" s="159"/>
      <c r="DX112" s="159"/>
      <c r="DY112" s="159"/>
      <c r="DZ112" s="159"/>
      <c r="EA112" s="159"/>
      <c r="EB112" s="159"/>
      <c r="EC112" s="159"/>
      <c r="ED112" s="159"/>
      <c r="EE112" s="159"/>
      <c r="EF112" s="159"/>
      <c r="EG112" s="159"/>
      <c r="EH112" s="159"/>
      <c r="EI112" s="159"/>
      <c r="EJ112" s="159"/>
      <c r="EK112" s="159"/>
      <c r="EL112" s="159"/>
      <c r="EM112" s="159"/>
      <c r="EN112" s="159"/>
      <c r="EO112" s="159"/>
      <c r="EP112" s="159"/>
      <c r="EQ112" s="159"/>
      <c r="ER112" s="159"/>
      <c r="ES112" s="159"/>
      <c r="ET112" s="159"/>
      <c r="EU112" s="159"/>
      <c r="EV112" s="159"/>
      <c r="EW112" s="159"/>
      <c r="EX112" s="159"/>
      <c r="EY112" s="159"/>
      <c r="EZ112" s="159"/>
      <c r="FA112" s="159"/>
      <c r="FB112" s="159"/>
      <c r="FC112" s="159"/>
      <c r="FD112" s="159"/>
      <c r="FE112" s="159"/>
      <c r="FF112" s="159"/>
      <c r="FG112" s="159"/>
      <c r="FH112" s="159"/>
      <c r="FI112" s="159"/>
      <c r="FJ112" s="159"/>
      <c r="FK112" s="159"/>
      <c r="FL112" s="159"/>
      <c r="FM112" s="159"/>
      <c r="FN112" s="159"/>
      <c r="FO112" s="159"/>
      <c r="FP112" s="159"/>
      <c r="FQ112" s="159"/>
      <c r="FR112" s="159"/>
      <c r="FS112" s="159"/>
      <c r="FT112" s="159"/>
      <c r="FU112" s="159"/>
      <c r="FV112" s="159"/>
      <c r="FW112" s="159"/>
      <c r="FX112" s="159"/>
      <c r="FY112" s="159"/>
      <c r="FZ112" s="159"/>
      <c r="GA112" s="159"/>
      <c r="GB112" s="159"/>
      <c r="GC112" s="159"/>
      <c r="GD112" s="159"/>
      <c r="GE112" s="159"/>
      <c r="GF112" s="159"/>
      <c r="GG112" s="159"/>
      <c r="GH112" s="159"/>
      <c r="GI112" s="159"/>
      <c r="GJ112" s="159"/>
      <c r="GK112" s="159"/>
      <c r="GL112" s="159"/>
      <c r="GM112" s="159"/>
      <c r="GN112" s="159"/>
      <c r="GO112" s="159"/>
      <c r="GP112" s="159"/>
      <c r="GQ112" s="159"/>
      <c r="GR112" s="159"/>
      <c r="GS112" s="159"/>
      <c r="GT112" s="159"/>
      <c r="GU112" s="159"/>
      <c r="GV112" s="159"/>
      <c r="GW112" s="159"/>
      <c r="GX112" s="159"/>
      <c r="GY112" s="159"/>
      <c r="GZ112" s="159"/>
      <c r="HA112" s="159"/>
      <c r="HB112" s="159"/>
      <c r="HC112" s="159"/>
      <c r="HD112" s="159"/>
      <c r="HE112" s="159"/>
      <c r="HF112" s="159"/>
      <c r="HG112" s="159"/>
      <c r="HH112" s="159"/>
      <c r="HI112" s="159"/>
      <c r="HJ112" s="159"/>
      <c r="HK112" s="159"/>
      <c r="HL112" s="159"/>
      <c r="HM112" s="159"/>
      <c r="HN112" s="159"/>
      <c r="HO112" s="159"/>
      <c r="HP112" s="159"/>
      <c r="HQ112" s="159"/>
      <c r="HR112" s="159"/>
      <c r="HS112" s="159"/>
      <c r="HT112" s="159"/>
      <c r="HU112" s="159"/>
      <c r="HV112" s="159"/>
      <c r="HW112" s="159"/>
      <c r="HX112" s="159"/>
      <c r="HY112" s="159"/>
      <c r="HZ112" s="159"/>
      <c r="IA112" s="159"/>
      <c r="IB112" s="159"/>
      <c r="IC112" s="159"/>
      <c r="ID112" s="159"/>
      <c r="IE112" s="159"/>
      <c r="IF112" s="159"/>
      <c r="IG112" s="159"/>
      <c r="IH112" s="159"/>
      <c r="II112" s="159"/>
      <c r="IJ112" s="159"/>
      <c r="IK112" s="159"/>
      <c r="IL112" s="159"/>
      <c r="IM112" s="159"/>
      <c r="IN112" s="159"/>
      <c r="IO112" s="159"/>
      <c r="IP112" s="159"/>
      <c r="IQ112" s="159"/>
      <c r="IR112" s="159"/>
      <c r="IS112" s="159"/>
      <c r="IT112" s="159"/>
      <c r="IU112" s="159"/>
      <c r="IV112" s="159"/>
    </row>
    <row r="113" spans="1:256" ht="24.95" customHeight="1" thickBot="1">
      <c r="A113" s="469"/>
      <c r="B113" s="397" t="s">
        <v>265</v>
      </c>
      <c r="C113" s="398">
        <f t="shared" ref="C113:H113" si="13">SUM(C12+C16+C21+C45+C53+C69+C74+C85+C91+C105+C106)</f>
        <v>316856.66000000003</v>
      </c>
      <c r="D113" s="399">
        <f t="shared" si="13"/>
        <v>302407.96999999997</v>
      </c>
      <c r="E113" s="400">
        <f t="shared" si="13"/>
        <v>375434.16</v>
      </c>
      <c r="F113" s="398">
        <f t="shared" si="13"/>
        <v>336424.27</v>
      </c>
      <c r="G113" s="399">
        <f t="shared" si="13"/>
        <v>365277.73000000004</v>
      </c>
      <c r="H113" s="400">
        <f t="shared" si="13"/>
        <v>359054.16000000003</v>
      </c>
      <c r="I113" s="16"/>
      <c r="J113" s="3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159"/>
      <c r="W113" s="159"/>
      <c r="X113" s="159"/>
      <c r="Y113" s="159"/>
      <c r="Z113" s="159"/>
      <c r="AA113" s="159"/>
      <c r="AB113" s="159"/>
      <c r="AC113" s="159"/>
      <c r="AD113" s="159"/>
      <c r="AE113" s="159"/>
      <c r="AF113" s="159"/>
      <c r="AG113" s="159"/>
      <c r="AH113" s="159"/>
      <c r="AI113" s="159"/>
      <c r="AJ113" s="159"/>
      <c r="AK113" s="159"/>
      <c r="AL113" s="159"/>
      <c r="AM113" s="159"/>
      <c r="AN113" s="159"/>
      <c r="AO113" s="159"/>
      <c r="AP113" s="159"/>
      <c r="AQ113" s="159"/>
      <c r="AR113" s="159"/>
      <c r="AS113" s="159"/>
      <c r="AT113" s="159"/>
      <c r="AU113" s="159"/>
      <c r="AV113" s="159"/>
      <c r="AW113" s="159"/>
      <c r="AX113" s="159"/>
      <c r="AY113" s="159"/>
      <c r="AZ113" s="159"/>
      <c r="BA113" s="159"/>
      <c r="BB113" s="159"/>
      <c r="BC113" s="159"/>
      <c r="BD113" s="159"/>
      <c r="BE113" s="159"/>
      <c r="BF113" s="159"/>
      <c r="BG113" s="159"/>
      <c r="BH113" s="159"/>
      <c r="BI113" s="159"/>
      <c r="BJ113" s="159"/>
      <c r="BK113" s="159"/>
      <c r="BL113" s="159"/>
      <c r="BM113" s="159"/>
      <c r="BN113" s="159"/>
      <c r="BO113" s="159"/>
      <c r="BP113" s="159"/>
      <c r="BQ113" s="159"/>
      <c r="BR113" s="159"/>
      <c r="BS113" s="159"/>
      <c r="BT113" s="159"/>
      <c r="BU113" s="159"/>
      <c r="BV113" s="159"/>
      <c r="BW113" s="159"/>
      <c r="BX113" s="159"/>
      <c r="BY113" s="159"/>
      <c r="BZ113" s="159"/>
      <c r="CA113" s="159"/>
      <c r="CB113" s="159"/>
      <c r="CC113" s="159"/>
      <c r="CD113" s="159"/>
      <c r="CE113" s="159"/>
      <c r="CF113" s="159"/>
      <c r="CG113" s="159"/>
      <c r="CH113" s="159"/>
      <c r="CI113" s="159"/>
      <c r="CJ113" s="159"/>
      <c r="CK113" s="159"/>
      <c r="CL113" s="159"/>
      <c r="CM113" s="159"/>
      <c r="CN113" s="159"/>
      <c r="CO113" s="159"/>
      <c r="CP113" s="159"/>
      <c r="CQ113" s="159"/>
      <c r="CR113" s="159"/>
      <c r="CS113" s="159"/>
      <c r="CT113" s="159"/>
      <c r="CU113" s="159"/>
      <c r="CV113" s="159"/>
      <c r="CW113" s="159"/>
      <c r="CX113" s="159"/>
      <c r="CY113" s="159"/>
      <c r="CZ113" s="159"/>
      <c r="DA113" s="159"/>
      <c r="DB113" s="159"/>
      <c r="DC113" s="159"/>
      <c r="DD113" s="159"/>
      <c r="DE113" s="159"/>
      <c r="DF113" s="159"/>
      <c r="DG113" s="159"/>
      <c r="DH113" s="159"/>
      <c r="DI113" s="159"/>
      <c r="DJ113" s="159"/>
      <c r="DK113" s="159"/>
      <c r="DL113" s="159"/>
      <c r="DM113" s="159"/>
      <c r="DN113" s="159"/>
      <c r="DO113" s="159"/>
      <c r="DP113" s="159"/>
      <c r="DQ113" s="159"/>
      <c r="DR113" s="159"/>
      <c r="DS113" s="159"/>
      <c r="DT113" s="159"/>
      <c r="DU113" s="159"/>
      <c r="DV113" s="159"/>
      <c r="DW113" s="159"/>
      <c r="DX113" s="159"/>
      <c r="DY113" s="159"/>
      <c r="DZ113" s="159"/>
      <c r="EA113" s="159"/>
      <c r="EB113" s="159"/>
      <c r="EC113" s="159"/>
      <c r="ED113" s="159"/>
      <c r="EE113" s="159"/>
      <c r="EF113" s="159"/>
      <c r="EG113" s="159"/>
      <c r="EH113" s="159"/>
      <c r="EI113" s="159"/>
      <c r="EJ113" s="159"/>
      <c r="EK113" s="159"/>
      <c r="EL113" s="159"/>
      <c r="EM113" s="159"/>
      <c r="EN113" s="159"/>
      <c r="EO113" s="159"/>
      <c r="EP113" s="159"/>
      <c r="EQ113" s="159"/>
      <c r="ER113" s="159"/>
      <c r="ES113" s="159"/>
      <c r="ET113" s="159"/>
      <c r="EU113" s="159"/>
      <c r="EV113" s="159"/>
      <c r="EW113" s="159"/>
      <c r="EX113" s="159"/>
      <c r="EY113" s="159"/>
      <c r="EZ113" s="159"/>
      <c r="FA113" s="159"/>
      <c r="FB113" s="159"/>
      <c r="FC113" s="159"/>
      <c r="FD113" s="159"/>
      <c r="FE113" s="159"/>
      <c r="FF113" s="159"/>
      <c r="FG113" s="159"/>
      <c r="FH113" s="159"/>
      <c r="FI113" s="159"/>
      <c r="FJ113" s="159"/>
      <c r="FK113" s="159"/>
      <c r="FL113" s="159"/>
      <c r="FM113" s="159"/>
      <c r="FN113" s="159"/>
      <c r="FO113" s="159"/>
      <c r="FP113" s="159"/>
      <c r="FQ113" s="159"/>
      <c r="FR113" s="159"/>
      <c r="FS113" s="159"/>
      <c r="FT113" s="159"/>
      <c r="FU113" s="159"/>
      <c r="FV113" s="159"/>
      <c r="FW113" s="159"/>
      <c r="FX113" s="159"/>
      <c r="FY113" s="159"/>
      <c r="FZ113" s="159"/>
      <c r="GA113" s="159"/>
      <c r="GB113" s="159"/>
      <c r="GC113" s="159"/>
      <c r="GD113" s="159"/>
      <c r="GE113" s="159"/>
      <c r="GF113" s="159"/>
      <c r="GG113" s="159"/>
      <c r="GH113" s="159"/>
      <c r="GI113" s="159"/>
      <c r="GJ113" s="159"/>
      <c r="GK113" s="159"/>
      <c r="GL113" s="159"/>
      <c r="GM113" s="159"/>
      <c r="GN113" s="159"/>
      <c r="GO113" s="159"/>
      <c r="GP113" s="159"/>
      <c r="GQ113" s="159"/>
      <c r="GR113" s="159"/>
      <c r="GS113" s="159"/>
      <c r="GT113" s="159"/>
      <c r="GU113" s="159"/>
      <c r="GV113" s="159"/>
      <c r="GW113" s="159"/>
      <c r="GX113" s="159"/>
      <c r="GY113" s="159"/>
      <c r="GZ113" s="159"/>
      <c r="HA113" s="159"/>
      <c r="HB113" s="159"/>
      <c r="HC113" s="159"/>
      <c r="HD113" s="159"/>
      <c r="HE113" s="159"/>
      <c r="HF113" s="159"/>
      <c r="HG113" s="159"/>
      <c r="HH113" s="159"/>
      <c r="HI113" s="159"/>
      <c r="HJ113" s="159"/>
      <c r="HK113" s="159"/>
      <c r="HL113" s="159"/>
      <c r="HM113" s="159"/>
      <c r="HN113" s="159"/>
      <c r="HO113" s="159"/>
      <c r="HP113" s="159"/>
      <c r="HQ113" s="159"/>
      <c r="HR113" s="159"/>
      <c r="HS113" s="159"/>
      <c r="HT113" s="159"/>
      <c r="HU113" s="159"/>
      <c r="HV113" s="159"/>
      <c r="HW113" s="159"/>
      <c r="HX113" s="159"/>
      <c r="HY113" s="159"/>
      <c r="HZ113" s="159"/>
      <c r="IA113" s="159"/>
      <c r="IB113" s="159"/>
      <c r="IC113" s="159"/>
      <c r="ID113" s="159"/>
      <c r="IE113" s="159"/>
      <c r="IF113" s="159"/>
      <c r="IG113" s="159"/>
      <c r="IH113" s="159"/>
      <c r="II113" s="159"/>
      <c r="IJ113" s="159"/>
      <c r="IK113" s="159"/>
      <c r="IL113" s="159"/>
      <c r="IM113" s="159"/>
      <c r="IN113" s="159"/>
      <c r="IO113" s="159"/>
      <c r="IP113" s="159"/>
      <c r="IQ113" s="159"/>
      <c r="IR113" s="159"/>
      <c r="IS113" s="159"/>
      <c r="IT113" s="159"/>
      <c r="IU113" s="159"/>
      <c r="IV113" s="159"/>
    </row>
    <row r="114" spans="1:256" ht="24.95" customHeight="1" thickTop="1">
      <c r="A114" s="469"/>
      <c r="B114" s="390"/>
      <c r="C114" s="310"/>
      <c r="D114" s="310"/>
      <c r="E114" s="310"/>
      <c r="F114" s="310"/>
      <c r="G114" s="310"/>
      <c r="H114" s="310"/>
      <c r="I114" s="16"/>
      <c r="J114" s="3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159"/>
      <c r="W114" s="159"/>
      <c r="X114" s="159"/>
      <c r="Y114" s="159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9"/>
      <c r="AL114" s="159"/>
      <c r="AM114" s="159"/>
      <c r="AN114" s="159"/>
      <c r="AO114" s="159"/>
      <c r="AP114" s="159"/>
      <c r="AQ114" s="159"/>
      <c r="AR114" s="159"/>
      <c r="AS114" s="159"/>
      <c r="AT114" s="159"/>
      <c r="AU114" s="159"/>
      <c r="AV114" s="159"/>
      <c r="AW114" s="159"/>
      <c r="AX114" s="159"/>
      <c r="AY114" s="159"/>
      <c r="AZ114" s="159"/>
      <c r="BA114" s="159"/>
      <c r="BB114" s="159"/>
      <c r="BC114" s="159"/>
      <c r="BD114" s="159"/>
      <c r="BE114" s="159"/>
      <c r="BF114" s="159"/>
      <c r="BG114" s="159"/>
      <c r="BH114" s="159"/>
      <c r="BI114" s="159"/>
      <c r="BJ114" s="159"/>
      <c r="BK114" s="159"/>
      <c r="BL114" s="159"/>
      <c r="BM114" s="159"/>
      <c r="BN114" s="159"/>
      <c r="BO114" s="159"/>
      <c r="BP114" s="159"/>
      <c r="BQ114" s="159"/>
      <c r="BR114" s="159"/>
      <c r="BS114" s="159"/>
      <c r="BT114" s="159"/>
      <c r="BU114" s="159"/>
      <c r="BV114" s="159"/>
      <c r="BW114" s="159"/>
      <c r="BX114" s="159"/>
      <c r="BY114" s="159"/>
      <c r="BZ114" s="159"/>
      <c r="CA114" s="159"/>
      <c r="CB114" s="159"/>
      <c r="CC114" s="159"/>
      <c r="CD114" s="159"/>
      <c r="CE114" s="159"/>
      <c r="CF114" s="159"/>
      <c r="CG114" s="159"/>
      <c r="CH114" s="159"/>
      <c r="CI114" s="159"/>
      <c r="CJ114" s="159"/>
      <c r="CK114" s="159"/>
      <c r="CL114" s="159"/>
      <c r="CM114" s="159"/>
      <c r="CN114" s="159"/>
      <c r="CO114" s="159"/>
      <c r="CP114" s="159"/>
      <c r="CQ114" s="159"/>
      <c r="CR114" s="159"/>
      <c r="CS114" s="159"/>
      <c r="CT114" s="159"/>
      <c r="CU114" s="159"/>
      <c r="CV114" s="159"/>
      <c r="CW114" s="159"/>
      <c r="CX114" s="159"/>
      <c r="CY114" s="159"/>
      <c r="CZ114" s="159"/>
      <c r="DA114" s="159"/>
      <c r="DB114" s="159"/>
      <c r="DC114" s="159"/>
      <c r="DD114" s="159"/>
      <c r="DE114" s="159"/>
      <c r="DF114" s="159"/>
      <c r="DG114" s="159"/>
      <c r="DH114" s="159"/>
      <c r="DI114" s="159"/>
      <c r="DJ114" s="159"/>
      <c r="DK114" s="159"/>
      <c r="DL114" s="159"/>
      <c r="DM114" s="159"/>
      <c r="DN114" s="159"/>
      <c r="DO114" s="159"/>
      <c r="DP114" s="159"/>
      <c r="DQ114" s="159"/>
      <c r="DR114" s="159"/>
      <c r="DS114" s="159"/>
      <c r="DT114" s="159"/>
      <c r="DU114" s="159"/>
      <c r="DV114" s="159"/>
      <c r="DW114" s="159"/>
      <c r="DX114" s="159"/>
      <c r="DY114" s="159"/>
      <c r="DZ114" s="159"/>
      <c r="EA114" s="159"/>
      <c r="EB114" s="159"/>
      <c r="EC114" s="159"/>
      <c r="ED114" s="159"/>
      <c r="EE114" s="159"/>
      <c r="EF114" s="159"/>
      <c r="EG114" s="159"/>
      <c r="EH114" s="159"/>
      <c r="EI114" s="159"/>
      <c r="EJ114" s="159"/>
      <c r="EK114" s="159"/>
      <c r="EL114" s="159"/>
      <c r="EM114" s="159"/>
      <c r="EN114" s="159"/>
      <c r="EO114" s="159"/>
      <c r="EP114" s="159"/>
      <c r="EQ114" s="159"/>
      <c r="ER114" s="159"/>
      <c r="ES114" s="159"/>
      <c r="ET114" s="159"/>
      <c r="EU114" s="159"/>
      <c r="EV114" s="159"/>
      <c r="EW114" s="159"/>
      <c r="EX114" s="159"/>
      <c r="EY114" s="159"/>
      <c r="EZ114" s="159"/>
      <c r="FA114" s="159"/>
      <c r="FB114" s="159"/>
      <c r="FC114" s="159"/>
      <c r="FD114" s="159"/>
      <c r="FE114" s="159"/>
      <c r="FF114" s="159"/>
      <c r="FG114" s="159"/>
      <c r="FH114" s="159"/>
      <c r="FI114" s="159"/>
      <c r="FJ114" s="159"/>
      <c r="FK114" s="159"/>
      <c r="FL114" s="159"/>
      <c r="FM114" s="159"/>
      <c r="FN114" s="159"/>
      <c r="FO114" s="159"/>
      <c r="FP114" s="159"/>
      <c r="FQ114" s="159"/>
      <c r="FR114" s="159"/>
      <c r="FS114" s="159"/>
      <c r="FT114" s="159"/>
      <c r="FU114" s="159"/>
      <c r="FV114" s="159"/>
      <c r="FW114" s="159"/>
      <c r="FX114" s="159"/>
      <c r="FY114" s="159"/>
      <c r="FZ114" s="159"/>
      <c r="GA114" s="159"/>
      <c r="GB114" s="159"/>
      <c r="GC114" s="159"/>
      <c r="GD114" s="159"/>
      <c r="GE114" s="159"/>
      <c r="GF114" s="159"/>
      <c r="GG114" s="159"/>
      <c r="GH114" s="159"/>
      <c r="GI114" s="159"/>
      <c r="GJ114" s="159"/>
      <c r="GK114" s="159"/>
      <c r="GL114" s="159"/>
      <c r="GM114" s="159"/>
      <c r="GN114" s="159"/>
      <c r="GO114" s="159"/>
      <c r="GP114" s="159"/>
      <c r="GQ114" s="159"/>
      <c r="GR114" s="159"/>
      <c r="GS114" s="159"/>
      <c r="GT114" s="159"/>
      <c r="GU114" s="159"/>
      <c r="GV114" s="159"/>
      <c r="GW114" s="159"/>
      <c r="GX114" s="159"/>
      <c r="GY114" s="159"/>
      <c r="GZ114" s="159"/>
      <c r="HA114" s="159"/>
      <c r="HB114" s="159"/>
      <c r="HC114" s="159"/>
      <c r="HD114" s="159"/>
      <c r="HE114" s="159"/>
      <c r="HF114" s="159"/>
      <c r="HG114" s="159"/>
      <c r="HH114" s="159"/>
      <c r="HI114" s="159"/>
      <c r="HJ114" s="159"/>
      <c r="HK114" s="159"/>
      <c r="HL114" s="159"/>
      <c r="HM114" s="159"/>
      <c r="HN114" s="159"/>
      <c r="HO114" s="159"/>
      <c r="HP114" s="159"/>
      <c r="HQ114" s="159"/>
      <c r="HR114" s="159"/>
      <c r="HS114" s="159"/>
      <c r="HT114" s="159"/>
      <c r="HU114" s="159"/>
      <c r="HV114" s="159"/>
      <c r="HW114" s="159"/>
      <c r="HX114" s="159"/>
      <c r="HY114" s="159"/>
      <c r="HZ114" s="159"/>
      <c r="IA114" s="159"/>
      <c r="IB114" s="159"/>
      <c r="IC114" s="159"/>
      <c r="ID114" s="159"/>
      <c r="IE114" s="159"/>
      <c r="IF114" s="159"/>
      <c r="IG114" s="159"/>
      <c r="IH114" s="159"/>
      <c r="II114" s="159"/>
      <c r="IJ114" s="159"/>
      <c r="IK114" s="159"/>
      <c r="IL114" s="159"/>
      <c r="IM114" s="159"/>
      <c r="IN114" s="159"/>
      <c r="IO114" s="159"/>
      <c r="IP114" s="159"/>
      <c r="IQ114" s="159"/>
      <c r="IR114" s="159"/>
      <c r="IS114" s="159"/>
      <c r="IT114" s="159"/>
      <c r="IU114" s="159"/>
      <c r="IV114" s="159"/>
    </row>
    <row r="115" spans="1:256" ht="24.95" customHeight="1" thickBot="1">
      <c r="A115" s="469"/>
      <c r="B115" s="214" t="s">
        <v>107</v>
      </c>
      <c r="C115" s="279">
        <f t="shared" ref="C115:H115" si="14">SUM(C116:C121)</f>
        <v>1750</v>
      </c>
      <c r="D115" s="279">
        <f t="shared" si="14"/>
        <v>386.48</v>
      </c>
      <c r="E115" s="279">
        <f t="shared" si="14"/>
        <v>1750</v>
      </c>
      <c r="F115" s="279">
        <f t="shared" si="14"/>
        <v>2500</v>
      </c>
      <c r="G115" s="279">
        <f t="shared" si="14"/>
        <v>2071.4299999999998</v>
      </c>
      <c r="H115" s="279">
        <f t="shared" si="14"/>
        <v>2800</v>
      </c>
      <c r="I115" s="16"/>
      <c r="J115" s="3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56" ht="24.95" customHeight="1">
      <c r="A116" s="469"/>
      <c r="B116" s="374" t="s">
        <v>108</v>
      </c>
      <c r="C116" s="252">
        <v>1750</v>
      </c>
      <c r="D116" s="278">
        <v>386.48</v>
      </c>
      <c r="E116" s="252">
        <v>1750</v>
      </c>
      <c r="F116" s="252"/>
      <c r="G116" s="252"/>
      <c r="H116" s="252"/>
      <c r="I116" s="16"/>
      <c r="J116" s="3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56" ht="24.95" customHeight="1">
      <c r="A117" s="469"/>
      <c r="B117" s="276" t="s">
        <v>109</v>
      </c>
      <c r="C117" s="8"/>
      <c r="D117" s="8"/>
      <c r="E117" s="8"/>
      <c r="F117" s="8">
        <v>1500</v>
      </c>
      <c r="G117" s="174">
        <v>750</v>
      </c>
      <c r="H117" s="8">
        <v>1500</v>
      </c>
      <c r="I117" s="16"/>
      <c r="J117" s="3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56" ht="24.95" customHeight="1">
      <c r="A118" s="469"/>
      <c r="B118" s="42" t="s">
        <v>110</v>
      </c>
      <c r="C118" s="8"/>
      <c r="D118" s="8"/>
      <c r="E118" s="8"/>
      <c r="F118" s="8">
        <v>500</v>
      </c>
      <c r="G118" s="174">
        <v>550</v>
      </c>
      <c r="H118" s="8">
        <v>500</v>
      </c>
      <c r="I118" s="16"/>
      <c r="J118" s="3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56" ht="24.95" customHeight="1">
      <c r="A119" s="469"/>
      <c r="B119" s="240" t="s">
        <v>111</v>
      </c>
      <c r="C119" s="8"/>
      <c r="D119" s="8"/>
      <c r="E119" s="8"/>
      <c r="F119" s="166">
        <v>300</v>
      </c>
      <c r="G119" s="174">
        <v>600</v>
      </c>
      <c r="H119" s="167">
        <v>600</v>
      </c>
      <c r="I119" s="16"/>
      <c r="J119" s="3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56" ht="24.95" customHeight="1">
      <c r="A120" s="469"/>
      <c r="B120" s="240" t="s">
        <v>269</v>
      </c>
      <c r="C120" s="8"/>
      <c r="D120" s="8"/>
      <c r="E120" s="8"/>
      <c r="F120" s="166">
        <v>200</v>
      </c>
      <c r="G120" s="8">
        <v>171.43</v>
      </c>
      <c r="H120" s="167">
        <v>200</v>
      </c>
      <c r="I120" s="16"/>
      <c r="J120" s="3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56" ht="24.95" customHeight="1" thickBot="1">
      <c r="A121" s="469"/>
      <c r="B121" s="43" t="s">
        <v>112</v>
      </c>
      <c r="C121" s="255"/>
      <c r="D121" s="255"/>
      <c r="E121" s="255"/>
      <c r="F121" s="255"/>
      <c r="G121" s="263" t="s">
        <v>11</v>
      </c>
      <c r="H121" s="255">
        <v>0</v>
      </c>
      <c r="I121" s="16"/>
      <c r="J121" s="3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56" ht="24.95" customHeight="1" thickBot="1">
      <c r="A122" s="470"/>
      <c r="B122" s="216" t="s">
        <v>113</v>
      </c>
      <c r="C122" s="272">
        <f t="shared" ref="C122:H122" si="15">SUM(C123:C129)</f>
        <v>3000</v>
      </c>
      <c r="D122" s="272">
        <f t="shared" si="15"/>
        <v>2357</v>
      </c>
      <c r="E122" s="272">
        <f t="shared" si="15"/>
        <v>3000</v>
      </c>
      <c r="F122" s="272">
        <f t="shared" si="15"/>
        <v>1600</v>
      </c>
      <c r="G122" s="272">
        <f t="shared" si="15"/>
        <v>1878.9299999999998</v>
      </c>
      <c r="H122" s="280">
        <f t="shared" si="15"/>
        <v>1750</v>
      </c>
      <c r="I122" s="18"/>
      <c r="J122" s="3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56" ht="24.95" customHeight="1">
      <c r="A123" s="469"/>
      <c r="B123" s="376" t="s">
        <v>268</v>
      </c>
      <c r="C123" s="252">
        <v>3000</v>
      </c>
      <c r="D123" s="252">
        <v>2357</v>
      </c>
      <c r="E123" s="252">
        <v>3000</v>
      </c>
      <c r="F123" s="252"/>
      <c r="G123" s="252"/>
      <c r="H123" s="252"/>
      <c r="I123" s="16"/>
      <c r="J123" s="3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56" ht="24.95" customHeight="1">
      <c r="A124" s="471"/>
      <c r="B124" s="375" t="s">
        <v>110</v>
      </c>
      <c r="C124" s="8">
        <f>-C1209</f>
        <v>0</v>
      </c>
      <c r="D124" s="8"/>
      <c r="E124" s="8">
        <f>-E1209</f>
        <v>0</v>
      </c>
      <c r="F124" s="8">
        <v>500</v>
      </c>
      <c r="G124" s="8">
        <v>500</v>
      </c>
      <c r="H124" s="8">
        <v>500</v>
      </c>
      <c r="I124" s="26" t="s">
        <v>11</v>
      </c>
      <c r="J124" s="3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56" ht="24.95" customHeight="1">
      <c r="A125" s="471"/>
      <c r="B125" s="40" t="s">
        <v>114</v>
      </c>
      <c r="C125" s="8"/>
      <c r="D125" s="8"/>
      <c r="E125" s="13" t="s">
        <v>11</v>
      </c>
      <c r="F125" s="8">
        <v>300</v>
      </c>
      <c r="G125" s="8">
        <v>276.60000000000002</v>
      </c>
      <c r="H125" s="8">
        <v>300</v>
      </c>
      <c r="I125" s="16"/>
      <c r="J125" s="3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56" ht="24.95" customHeight="1">
      <c r="A126" s="471"/>
      <c r="B126" s="172" t="s">
        <v>270</v>
      </c>
      <c r="C126" s="8"/>
      <c r="D126" s="8"/>
      <c r="E126" s="8">
        <v>0</v>
      </c>
      <c r="F126" s="8">
        <v>450</v>
      </c>
      <c r="G126" s="8">
        <v>291.27</v>
      </c>
      <c r="H126" s="8">
        <v>450</v>
      </c>
      <c r="I126" s="16"/>
      <c r="J126" s="3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56" ht="24.95" customHeight="1">
      <c r="A127" s="471"/>
      <c r="B127" s="40" t="s">
        <v>115</v>
      </c>
      <c r="C127" s="8"/>
      <c r="D127" s="8"/>
      <c r="E127" s="8">
        <v>0</v>
      </c>
      <c r="F127" s="8">
        <v>350</v>
      </c>
      <c r="G127" s="8">
        <v>548.1</v>
      </c>
      <c r="H127" s="8">
        <v>400</v>
      </c>
      <c r="I127" s="16"/>
      <c r="J127" s="3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56" ht="24.95" customHeight="1">
      <c r="A128" s="471"/>
      <c r="B128" s="40" t="s">
        <v>116</v>
      </c>
      <c r="C128" s="8"/>
      <c r="D128" s="8"/>
      <c r="E128" s="8"/>
      <c r="F128" s="8"/>
      <c r="G128" s="8">
        <v>107.98</v>
      </c>
      <c r="H128" s="8">
        <v>0</v>
      </c>
      <c r="I128" s="16"/>
      <c r="J128" s="3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24.95" customHeight="1">
      <c r="A129" s="471"/>
      <c r="B129" s="40" t="s">
        <v>117</v>
      </c>
      <c r="C129" s="8"/>
      <c r="D129" s="8"/>
      <c r="E129" s="8"/>
      <c r="F129" s="8"/>
      <c r="G129" s="8">
        <v>154.97999999999999</v>
      </c>
      <c r="H129" s="8">
        <v>100</v>
      </c>
      <c r="I129" s="44" t="s">
        <v>11</v>
      </c>
      <c r="J129" s="3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24.95" customHeight="1">
      <c r="A130" s="470"/>
      <c r="B130" s="217" t="s">
        <v>118</v>
      </c>
      <c r="C130" s="212">
        <f t="shared" ref="C130:H130" si="16">SUM(C131:C136)</f>
        <v>0</v>
      </c>
      <c r="D130" s="213">
        <f t="shared" si="16"/>
        <v>0</v>
      </c>
      <c r="E130" s="210">
        <f t="shared" si="16"/>
        <v>0</v>
      </c>
      <c r="F130" s="210">
        <f t="shared" si="16"/>
        <v>0</v>
      </c>
      <c r="G130" s="210">
        <f t="shared" si="16"/>
        <v>0</v>
      </c>
      <c r="H130" s="210">
        <f t="shared" si="16"/>
        <v>0</v>
      </c>
      <c r="I130" s="16"/>
      <c r="J130" s="3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24.95" customHeight="1">
      <c r="A131" s="471"/>
      <c r="B131" s="40" t="s">
        <v>119</v>
      </c>
      <c r="C131" s="13" t="s">
        <v>11</v>
      </c>
      <c r="D131" s="8"/>
      <c r="E131" s="13" t="s">
        <v>11</v>
      </c>
      <c r="F131" s="8"/>
      <c r="G131" s="8"/>
      <c r="H131" s="8"/>
      <c r="I131" s="16"/>
      <c r="J131" s="3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24.95" customHeight="1">
      <c r="A132" s="471"/>
      <c r="B132" s="40" t="s">
        <v>120</v>
      </c>
      <c r="C132" s="8"/>
      <c r="D132" s="8"/>
      <c r="E132" s="8"/>
      <c r="F132" s="13" t="s">
        <v>11</v>
      </c>
      <c r="G132" s="8"/>
      <c r="H132" s="13" t="s">
        <v>11</v>
      </c>
      <c r="I132" s="16"/>
      <c r="J132" s="3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24.95" customHeight="1">
      <c r="A133" s="471"/>
      <c r="B133" s="40" t="s">
        <v>121</v>
      </c>
      <c r="C133" s="8"/>
      <c r="D133" s="8"/>
      <c r="E133" s="8"/>
      <c r="F133" s="13" t="s">
        <v>11</v>
      </c>
      <c r="G133" s="8"/>
      <c r="H133" s="13" t="s">
        <v>11</v>
      </c>
      <c r="I133" s="16"/>
      <c r="J133" s="3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24.95" customHeight="1">
      <c r="A134" s="471"/>
      <c r="B134" s="40" t="s">
        <v>122</v>
      </c>
      <c r="C134" s="8"/>
      <c r="D134" s="8"/>
      <c r="E134" s="8"/>
      <c r="F134" s="13" t="s">
        <v>11</v>
      </c>
      <c r="G134" s="8"/>
      <c r="H134" s="13" t="s">
        <v>11</v>
      </c>
      <c r="I134" s="16"/>
      <c r="J134" s="3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24.95" customHeight="1">
      <c r="A135" s="471"/>
      <c r="B135" s="40" t="s">
        <v>111</v>
      </c>
      <c r="C135" s="8"/>
      <c r="D135" s="8"/>
      <c r="E135" s="8"/>
      <c r="F135" s="13" t="s">
        <v>11</v>
      </c>
      <c r="G135" s="8"/>
      <c r="H135" s="13" t="s">
        <v>11</v>
      </c>
      <c r="I135" s="16"/>
      <c r="J135" s="3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24.95" customHeight="1">
      <c r="A136" s="471"/>
      <c r="B136" s="40" t="s">
        <v>123</v>
      </c>
      <c r="C136" s="8"/>
      <c r="D136" s="8"/>
      <c r="E136" s="8"/>
      <c r="F136" s="13" t="s">
        <v>11</v>
      </c>
      <c r="G136" s="8"/>
      <c r="H136" s="13" t="s">
        <v>11</v>
      </c>
      <c r="I136" s="16"/>
      <c r="J136" s="3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24.95" customHeight="1">
      <c r="A137" s="471"/>
      <c r="B137" s="237"/>
      <c r="C137" s="8"/>
      <c r="D137" s="8"/>
      <c r="E137" s="8"/>
      <c r="F137" s="8">
        <v>0</v>
      </c>
      <c r="G137" s="8"/>
      <c r="H137" s="8">
        <v>0</v>
      </c>
      <c r="I137" s="16"/>
      <c r="J137" s="3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24.95" customHeight="1">
      <c r="A138" s="471"/>
      <c r="B138" s="237"/>
      <c r="C138" s="8"/>
      <c r="D138" s="8"/>
      <c r="E138" s="8"/>
      <c r="F138" s="8"/>
      <c r="G138" s="8"/>
      <c r="H138" s="8"/>
      <c r="I138" s="16"/>
      <c r="J138" s="3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24.95" customHeight="1">
      <c r="A139" s="470"/>
      <c r="B139" s="238"/>
      <c r="C139" s="255"/>
      <c r="D139" s="255"/>
      <c r="E139" s="255"/>
      <c r="F139" s="255"/>
      <c r="G139" s="255"/>
      <c r="H139" s="255"/>
      <c r="I139" s="45"/>
      <c r="J139" s="3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24.95" customHeight="1" thickBot="1">
      <c r="A140" s="470"/>
      <c r="B140" s="217" t="s">
        <v>124</v>
      </c>
      <c r="C140" s="282">
        <f t="shared" ref="C140:H140" si="17">SUM(C141:C150)</f>
        <v>14000</v>
      </c>
      <c r="D140" s="283">
        <f t="shared" si="17"/>
        <v>10631.24</v>
      </c>
      <c r="E140" s="272">
        <f t="shared" si="17"/>
        <v>9820</v>
      </c>
      <c r="F140" s="272">
        <f t="shared" si="17"/>
        <v>15500</v>
      </c>
      <c r="G140" s="272">
        <f t="shared" si="17"/>
        <v>16073.23</v>
      </c>
      <c r="H140" s="272">
        <f t="shared" si="17"/>
        <v>18500</v>
      </c>
      <c r="I140" s="46"/>
      <c r="J140" s="3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24.95" customHeight="1">
      <c r="A141" s="471"/>
      <c r="B141" s="47" t="s">
        <v>125</v>
      </c>
      <c r="C141" s="252">
        <v>2500</v>
      </c>
      <c r="D141" s="278">
        <v>25</v>
      </c>
      <c r="E141" s="252"/>
      <c r="F141" s="281"/>
      <c r="G141" s="259"/>
      <c r="H141" s="252"/>
      <c r="I141" s="26" t="s">
        <v>11</v>
      </c>
      <c r="J141" s="3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24.95" customHeight="1">
      <c r="A142" s="471"/>
      <c r="B142" s="47" t="s">
        <v>126</v>
      </c>
      <c r="C142" s="6">
        <v>1000</v>
      </c>
      <c r="D142" s="174">
        <v>50</v>
      </c>
      <c r="E142" s="6">
        <v>1420</v>
      </c>
      <c r="F142" s="8"/>
      <c r="G142" s="13" t="s">
        <v>11</v>
      </c>
      <c r="H142" s="8"/>
      <c r="I142" s="26" t="s">
        <v>11</v>
      </c>
      <c r="J142" s="3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24.95" customHeight="1">
      <c r="A143" s="471"/>
      <c r="B143" s="47" t="s">
        <v>127</v>
      </c>
      <c r="C143" s="6">
        <v>1000</v>
      </c>
      <c r="D143" s="8"/>
      <c r="E143" s="6">
        <v>0</v>
      </c>
      <c r="F143" s="8">
        <v>1800</v>
      </c>
      <c r="G143" s="8"/>
      <c r="H143" s="8">
        <v>1000</v>
      </c>
      <c r="I143" s="16"/>
      <c r="J143" s="3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24" customHeight="1">
      <c r="A144" s="471"/>
      <c r="B144" s="47" t="s">
        <v>128</v>
      </c>
      <c r="C144" s="9"/>
      <c r="D144" s="8"/>
      <c r="E144" s="9"/>
      <c r="F144" s="167">
        <f>600+400</f>
        <v>1000</v>
      </c>
      <c r="G144" s="8"/>
      <c r="H144" s="6">
        <v>2400</v>
      </c>
      <c r="I144" s="245" t="s">
        <v>274</v>
      </c>
      <c r="J144" s="3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30" customHeight="1">
      <c r="A145" s="471"/>
      <c r="B145" s="47" t="s">
        <v>129</v>
      </c>
      <c r="C145" s="9"/>
      <c r="D145" s="15"/>
      <c r="E145" s="6">
        <f>400</f>
        <v>400</v>
      </c>
      <c r="F145" s="167"/>
      <c r="G145" s="8"/>
      <c r="H145" s="6">
        <v>800</v>
      </c>
      <c r="I145" s="16"/>
      <c r="J145" s="3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24.95" customHeight="1">
      <c r="A146" s="471"/>
      <c r="B146" s="47" t="s">
        <v>130</v>
      </c>
      <c r="C146" s="9"/>
      <c r="D146" s="15"/>
      <c r="E146" s="9"/>
      <c r="F146" s="167"/>
      <c r="G146" s="8"/>
      <c r="H146" s="6">
        <v>2500</v>
      </c>
      <c r="I146" s="16"/>
      <c r="J146" s="3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24.95" customHeight="1">
      <c r="A147" s="471"/>
      <c r="B147" s="47" t="s">
        <v>131</v>
      </c>
      <c r="C147" s="8"/>
      <c r="D147" s="15"/>
      <c r="E147" s="8"/>
      <c r="F147" s="167">
        <v>1000</v>
      </c>
      <c r="G147" s="179">
        <v>585.79</v>
      </c>
      <c r="H147" s="167">
        <v>1500</v>
      </c>
      <c r="I147" s="16"/>
      <c r="J147" s="3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24.95" customHeight="1">
      <c r="A148" s="471"/>
      <c r="B148" s="47" t="s">
        <v>132</v>
      </c>
      <c r="C148" s="8"/>
      <c r="D148" s="15"/>
      <c r="E148" s="8"/>
      <c r="F148" s="167">
        <v>1000</v>
      </c>
      <c r="G148" s="15"/>
      <c r="H148" s="167">
        <v>1000</v>
      </c>
      <c r="I148" s="16"/>
      <c r="J148" s="3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24.95" customHeight="1">
      <c r="A149" s="471"/>
      <c r="B149" s="47" t="s">
        <v>133</v>
      </c>
      <c r="C149" s="255"/>
      <c r="D149" s="284"/>
      <c r="E149" s="255"/>
      <c r="F149" s="285">
        <v>700</v>
      </c>
      <c r="G149" s="286">
        <v>209.85</v>
      </c>
      <c r="H149" s="287">
        <v>800</v>
      </c>
      <c r="I149" s="16"/>
      <c r="J149" s="3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24.95" customHeight="1" thickBot="1">
      <c r="A150" s="472"/>
      <c r="B150" s="217" t="s">
        <v>134</v>
      </c>
      <c r="C150" s="279">
        <f t="shared" ref="C150:H150" si="18">SUM(C151:C156)</f>
        <v>9500</v>
      </c>
      <c r="D150" s="279">
        <f t="shared" si="18"/>
        <v>10556.24</v>
      </c>
      <c r="E150" s="279">
        <f t="shared" si="18"/>
        <v>8000</v>
      </c>
      <c r="F150" s="279">
        <f t="shared" si="18"/>
        <v>10000</v>
      </c>
      <c r="G150" s="279">
        <f t="shared" si="18"/>
        <v>15277.59</v>
      </c>
      <c r="H150" s="377">
        <f t="shared" si="18"/>
        <v>8500</v>
      </c>
      <c r="I150" s="36"/>
      <c r="J150" s="48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</row>
    <row r="151" spans="1:21" ht="24.95" customHeight="1">
      <c r="A151" s="473"/>
      <c r="B151" s="40" t="s">
        <v>135</v>
      </c>
      <c r="C151" s="288">
        <v>1000</v>
      </c>
      <c r="D151" s="289">
        <v>25</v>
      </c>
      <c r="E151" s="271"/>
      <c r="F151" s="271">
        <v>0</v>
      </c>
      <c r="G151" s="271">
        <v>4657.8500000000004</v>
      </c>
      <c r="H151" s="252">
        <v>1000</v>
      </c>
      <c r="I151" s="26" t="s">
        <v>11</v>
      </c>
      <c r="J151" s="50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</row>
    <row r="152" spans="1:21" ht="24.95" customHeight="1">
      <c r="A152" s="474"/>
      <c r="B152" s="40" t="s">
        <v>136</v>
      </c>
      <c r="C152" s="8">
        <v>1000</v>
      </c>
      <c r="D152" s="8">
        <v>358</v>
      </c>
      <c r="E152" s="180">
        <v>500</v>
      </c>
      <c r="F152" s="180">
        <v>1000</v>
      </c>
      <c r="G152" s="180">
        <v>358</v>
      </c>
      <c r="H152" s="8"/>
      <c r="I152" s="26" t="s">
        <v>11</v>
      </c>
      <c r="J152" s="48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</row>
    <row r="153" spans="1:21" ht="24.95" customHeight="1">
      <c r="A153" s="475"/>
      <c r="B153" s="40" t="s">
        <v>137</v>
      </c>
      <c r="C153" s="180">
        <v>2000</v>
      </c>
      <c r="D153" s="180">
        <v>0</v>
      </c>
      <c r="E153" s="180">
        <v>500</v>
      </c>
      <c r="F153" s="180">
        <v>2000</v>
      </c>
      <c r="G153" s="180">
        <v>0</v>
      </c>
      <c r="H153" s="8">
        <v>1000</v>
      </c>
      <c r="I153" s="26" t="s">
        <v>11</v>
      </c>
      <c r="J153" s="52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</row>
    <row r="154" spans="1:21" ht="25.9" customHeight="1">
      <c r="A154" s="476"/>
      <c r="B154" s="170" t="s">
        <v>237</v>
      </c>
      <c r="C154" s="180"/>
      <c r="D154" s="180">
        <v>1025</v>
      </c>
      <c r="E154" s="180">
        <v>1000</v>
      </c>
      <c r="F154" s="180">
        <v>0</v>
      </c>
      <c r="G154" s="180">
        <v>1113.5</v>
      </c>
      <c r="H154" s="8">
        <v>1000</v>
      </c>
      <c r="I154" s="168" t="s">
        <v>236</v>
      </c>
      <c r="J154" s="50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</row>
    <row r="155" spans="1:21" ht="24.95" customHeight="1">
      <c r="A155" s="470"/>
      <c r="B155" s="169" t="s">
        <v>239</v>
      </c>
      <c r="C155" s="220">
        <v>1500</v>
      </c>
      <c r="D155" s="218">
        <v>5676</v>
      </c>
      <c r="E155" s="180">
        <v>3000</v>
      </c>
      <c r="F155" s="180">
        <v>3000</v>
      </c>
      <c r="G155" s="180">
        <v>5676</v>
      </c>
      <c r="H155" s="8">
        <v>1500</v>
      </c>
      <c r="I155" s="29" t="s">
        <v>138</v>
      </c>
      <c r="J155" s="3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24.95" customHeight="1" thickBot="1">
      <c r="A156" s="471"/>
      <c r="B156" s="171" t="s">
        <v>238</v>
      </c>
      <c r="C156" s="290">
        <v>4000</v>
      </c>
      <c r="D156" s="291">
        <v>3472.24</v>
      </c>
      <c r="E156" s="255">
        <v>3000</v>
      </c>
      <c r="F156" s="255">
        <v>4000</v>
      </c>
      <c r="G156" s="255">
        <v>3472.24</v>
      </c>
      <c r="H156" s="255">
        <v>4000</v>
      </c>
      <c r="I156" s="292" t="s">
        <v>235</v>
      </c>
      <c r="J156" s="3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24.95" customHeight="1" thickTop="1" thickBot="1">
      <c r="A157" s="471"/>
      <c r="B157" s="219" t="s">
        <v>139</v>
      </c>
      <c r="C157" s="272">
        <f t="shared" ref="C157:H157" si="19">SUM(C158:C165)</f>
        <v>5000</v>
      </c>
      <c r="D157" s="272">
        <f t="shared" si="19"/>
        <v>3763.03</v>
      </c>
      <c r="E157" s="272">
        <f t="shared" si="19"/>
        <v>4500</v>
      </c>
      <c r="F157" s="272">
        <f t="shared" si="19"/>
        <v>6305</v>
      </c>
      <c r="G157" s="272">
        <f t="shared" si="19"/>
        <v>5551.93</v>
      </c>
      <c r="H157" s="272">
        <f t="shared" si="19"/>
        <v>7900</v>
      </c>
      <c r="I157" s="294" t="s">
        <v>11</v>
      </c>
      <c r="J157" s="3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24.95" customHeight="1" thickTop="1">
      <c r="A158" s="471"/>
      <c r="B158" s="55" t="s">
        <v>140</v>
      </c>
      <c r="C158" s="252"/>
      <c r="D158" s="259"/>
      <c r="E158" s="252"/>
      <c r="F158" s="252"/>
      <c r="G158" s="259"/>
      <c r="H158" s="252"/>
      <c r="I158" s="293"/>
      <c r="J158" s="3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24.95" customHeight="1">
      <c r="A159" s="471"/>
      <c r="B159" s="40" t="s">
        <v>141</v>
      </c>
      <c r="C159" s="8">
        <v>5000</v>
      </c>
      <c r="D159" s="8">
        <v>3763.03</v>
      </c>
      <c r="E159" s="8">
        <v>3000</v>
      </c>
      <c r="F159" s="13" t="s">
        <v>11</v>
      </c>
      <c r="G159" s="13" t="s">
        <v>11</v>
      </c>
      <c r="H159" s="13" t="s">
        <v>11</v>
      </c>
      <c r="I159" s="31" t="s">
        <v>11</v>
      </c>
      <c r="J159" s="3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24.95" customHeight="1">
      <c r="A160" s="471"/>
      <c r="B160" s="40" t="s">
        <v>142</v>
      </c>
      <c r="C160" s="8"/>
      <c r="D160" s="8"/>
      <c r="E160" s="8"/>
      <c r="F160" s="8">
        <v>4500</v>
      </c>
      <c r="G160" s="8">
        <v>2502.63</v>
      </c>
      <c r="H160" s="8">
        <v>3700</v>
      </c>
      <c r="I160" s="31" t="s">
        <v>11</v>
      </c>
      <c r="J160" s="3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24.95" customHeight="1">
      <c r="A161" s="471"/>
      <c r="B161" s="172" t="s">
        <v>242</v>
      </c>
      <c r="C161" s="8"/>
      <c r="D161" s="8"/>
      <c r="E161" s="8"/>
      <c r="F161" s="8">
        <v>80</v>
      </c>
      <c r="G161" s="174">
        <v>475.07</v>
      </c>
      <c r="H161" s="8">
        <v>800</v>
      </c>
      <c r="I161" s="165"/>
      <c r="J161" s="3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24.95" customHeight="1">
      <c r="A162" s="471"/>
      <c r="B162" s="172" t="s">
        <v>241</v>
      </c>
      <c r="C162" s="13" t="s">
        <v>11</v>
      </c>
      <c r="D162" s="8"/>
      <c r="E162" s="13" t="s">
        <v>11</v>
      </c>
      <c r="F162" s="8"/>
      <c r="G162" s="8">
        <v>241.8</v>
      </c>
      <c r="H162" s="8">
        <v>600</v>
      </c>
      <c r="I162" s="16"/>
      <c r="J162" s="3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24.95" customHeight="1">
      <c r="A163" s="471"/>
      <c r="B163" s="172" t="s">
        <v>240</v>
      </c>
      <c r="C163" s="13" t="s">
        <v>144</v>
      </c>
      <c r="D163" s="8"/>
      <c r="E163" s="174">
        <v>250</v>
      </c>
      <c r="F163" s="8">
        <v>0</v>
      </c>
      <c r="G163" s="8">
        <v>132.12</v>
      </c>
      <c r="H163" s="8">
        <v>800</v>
      </c>
      <c r="I163" s="173"/>
      <c r="J163" s="3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24.95" customHeight="1">
      <c r="A164" s="471"/>
      <c r="B164" s="40" t="s">
        <v>145</v>
      </c>
      <c r="C164" s="13" t="s">
        <v>144</v>
      </c>
      <c r="D164" s="8">
        <v>0</v>
      </c>
      <c r="E164" s="174">
        <v>250</v>
      </c>
      <c r="F164" s="8">
        <v>150</v>
      </c>
      <c r="G164" s="8">
        <v>250</v>
      </c>
      <c r="H164" s="8">
        <v>500</v>
      </c>
      <c r="I164" s="31" t="s">
        <v>11</v>
      </c>
      <c r="J164" s="3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24.95" customHeight="1">
      <c r="A165" s="470"/>
      <c r="B165" s="217" t="s">
        <v>146</v>
      </c>
      <c r="C165" s="210">
        <f t="shared" ref="C165:H165" si="20">SUM(C166:C172)</f>
        <v>0</v>
      </c>
      <c r="D165" s="210">
        <f t="shared" si="20"/>
        <v>0</v>
      </c>
      <c r="E165" s="210">
        <f t="shared" si="20"/>
        <v>1000</v>
      </c>
      <c r="F165" s="210">
        <f t="shared" si="20"/>
        <v>1575</v>
      </c>
      <c r="G165" s="210">
        <f t="shared" si="20"/>
        <v>1950.31</v>
      </c>
      <c r="H165" s="210">
        <f t="shared" si="20"/>
        <v>1500</v>
      </c>
      <c r="I165" s="54" t="s">
        <v>11</v>
      </c>
      <c r="J165" s="3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24.95" customHeight="1">
      <c r="A166" s="471"/>
      <c r="B166" s="396" t="s">
        <v>147</v>
      </c>
      <c r="C166" s="59"/>
      <c r="D166" s="13" t="s">
        <v>11</v>
      </c>
      <c r="E166" s="8">
        <v>600</v>
      </c>
      <c r="F166" s="8"/>
      <c r="G166" s="8">
        <v>0</v>
      </c>
      <c r="H166" s="8"/>
      <c r="I166" s="16"/>
      <c r="J166" s="3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24.95" customHeight="1">
      <c r="A167" s="471"/>
      <c r="B167" s="40" t="s">
        <v>148</v>
      </c>
      <c r="C167" s="13" t="s">
        <v>11</v>
      </c>
      <c r="D167" s="8"/>
      <c r="E167" s="174">
        <v>400</v>
      </c>
      <c r="F167" s="8">
        <v>700</v>
      </c>
      <c r="G167" s="8">
        <v>1066.44</v>
      </c>
      <c r="H167" s="8">
        <v>500</v>
      </c>
      <c r="I167" s="56"/>
      <c r="J167" s="3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24.95" customHeight="1">
      <c r="A168" s="471"/>
      <c r="B168" s="40" t="s">
        <v>111</v>
      </c>
      <c r="C168" s="8"/>
      <c r="D168" s="8"/>
      <c r="E168" s="8"/>
      <c r="F168" s="8">
        <v>650</v>
      </c>
      <c r="G168" s="8">
        <v>587</v>
      </c>
      <c r="H168" s="8">
        <v>650</v>
      </c>
      <c r="I168" s="16"/>
      <c r="J168" s="3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24.95" customHeight="1">
      <c r="A169" s="471"/>
      <c r="B169" s="40" t="s">
        <v>149</v>
      </c>
      <c r="C169" s="8"/>
      <c r="D169" s="8"/>
      <c r="E169" s="8"/>
      <c r="F169" s="8">
        <v>0</v>
      </c>
      <c r="G169" s="57"/>
      <c r="H169" s="8">
        <v>0</v>
      </c>
      <c r="I169" s="16"/>
      <c r="J169" s="3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24.95" customHeight="1">
      <c r="A170" s="471"/>
      <c r="B170" s="40" t="s">
        <v>150</v>
      </c>
      <c r="C170" s="8"/>
      <c r="D170" s="8"/>
      <c r="E170" s="221"/>
      <c r="F170" s="59">
        <v>150</v>
      </c>
      <c r="G170" s="8">
        <v>146.87</v>
      </c>
      <c r="H170" s="58">
        <v>150</v>
      </c>
      <c r="I170" s="378"/>
      <c r="J170" s="3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24.95" customHeight="1">
      <c r="A171" s="471"/>
      <c r="B171" s="389" t="s">
        <v>151</v>
      </c>
      <c r="C171" s="8"/>
      <c r="D171" s="8"/>
      <c r="E171" s="8"/>
      <c r="F171" s="8">
        <v>75</v>
      </c>
      <c r="G171" s="8">
        <v>150</v>
      </c>
      <c r="H171" s="58">
        <v>200</v>
      </c>
      <c r="I171" s="378"/>
      <c r="J171" s="3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24.95" customHeight="1">
      <c r="A172" s="471"/>
      <c r="B172" s="391" t="s">
        <v>152</v>
      </c>
      <c r="C172" s="8"/>
      <c r="D172" s="8"/>
      <c r="E172" s="221"/>
      <c r="F172" s="59">
        <v>0</v>
      </c>
      <c r="G172" s="8">
        <v>0</v>
      </c>
      <c r="H172" s="58">
        <v>0</v>
      </c>
      <c r="I172" s="380" t="s">
        <v>11</v>
      </c>
      <c r="J172" s="3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24.95" customHeight="1" thickBot="1">
      <c r="A173" s="469"/>
      <c r="B173" s="395"/>
      <c r="C173" s="255"/>
      <c r="D173" s="255"/>
      <c r="E173" s="255"/>
      <c r="F173" s="255"/>
      <c r="G173" s="255"/>
      <c r="H173" s="255"/>
      <c r="I173" s="379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24.95" customHeight="1" thickBot="1">
      <c r="A174" s="471"/>
      <c r="B174" s="222" t="s">
        <v>153</v>
      </c>
      <c r="C174" s="272">
        <f t="shared" ref="C174:H174" si="21">SUM(C175:C181)</f>
        <v>2325</v>
      </c>
      <c r="D174" s="272">
        <f t="shared" si="21"/>
        <v>2195.5</v>
      </c>
      <c r="E174" s="272">
        <f t="shared" si="21"/>
        <v>2925</v>
      </c>
      <c r="F174" s="272">
        <f t="shared" si="21"/>
        <v>1270</v>
      </c>
      <c r="G174" s="272">
        <f t="shared" si="21"/>
        <v>1264.23</v>
      </c>
      <c r="H174" s="272">
        <f t="shared" si="21"/>
        <v>1675</v>
      </c>
      <c r="I174" s="16"/>
      <c r="J174" s="3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24.95" customHeight="1">
      <c r="A175" s="469"/>
      <c r="B175" s="41" t="s">
        <v>154</v>
      </c>
      <c r="C175" s="252">
        <v>1400</v>
      </c>
      <c r="D175" s="252">
        <v>2195.5</v>
      </c>
      <c r="E175" s="252">
        <v>2000</v>
      </c>
      <c r="F175" s="252">
        <v>550</v>
      </c>
      <c r="G175" s="252">
        <v>550</v>
      </c>
      <c r="H175" s="252">
        <v>550</v>
      </c>
      <c r="I175" s="16"/>
      <c r="J175" s="3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24.95" customHeight="1">
      <c r="A176" s="469"/>
      <c r="B176" s="42" t="s">
        <v>155</v>
      </c>
      <c r="C176" s="8">
        <v>700</v>
      </c>
      <c r="D176" s="8">
        <v>0</v>
      </c>
      <c r="E176" s="8">
        <v>700</v>
      </c>
      <c r="F176" s="8"/>
      <c r="G176" s="8"/>
      <c r="H176" s="8"/>
      <c r="I176" s="16"/>
      <c r="J176" s="3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24.95" customHeight="1">
      <c r="A177" s="469"/>
      <c r="B177" s="42" t="s">
        <v>156</v>
      </c>
      <c r="C177" s="8">
        <v>225</v>
      </c>
      <c r="D177" s="8">
        <v>0</v>
      </c>
      <c r="E177" s="8">
        <v>225</v>
      </c>
      <c r="F177" s="8"/>
      <c r="G177" s="13" t="s">
        <v>11</v>
      </c>
      <c r="H177" s="8"/>
      <c r="I177" s="16"/>
      <c r="J177" s="3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24.95" customHeight="1">
      <c r="A178" s="469"/>
      <c r="B178" s="42" t="s">
        <v>157</v>
      </c>
      <c r="C178" s="8">
        <v>0</v>
      </c>
      <c r="D178" s="8">
        <v>0</v>
      </c>
      <c r="E178" s="8">
        <v>0</v>
      </c>
      <c r="F178" s="8"/>
      <c r="G178" s="8"/>
      <c r="H178" s="8"/>
      <c r="I178" s="16"/>
      <c r="J178" s="3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24.95" customHeight="1">
      <c r="A179" s="469"/>
      <c r="B179" s="42" t="s">
        <v>158</v>
      </c>
      <c r="C179" s="8"/>
      <c r="D179" s="8"/>
      <c r="E179" s="8"/>
      <c r="F179" s="8">
        <v>570</v>
      </c>
      <c r="G179" s="8">
        <v>565</v>
      </c>
      <c r="H179" s="8">
        <v>975</v>
      </c>
      <c r="I179" s="21" t="s">
        <v>11</v>
      </c>
      <c r="J179" s="10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24.95" customHeight="1">
      <c r="A180" s="469"/>
      <c r="B180" s="233" t="s">
        <v>159</v>
      </c>
      <c r="C180" s="8"/>
      <c r="D180" s="8"/>
      <c r="E180" s="8"/>
      <c r="F180" s="8">
        <v>75</v>
      </c>
      <c r="G180" s="8">
        <v>75</v>
      </c>
      <c r="H180" s="8">
        <v>75</v>
      </c>
      <c r="I180" s="9"/>
      <c r="J180" s="10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24.95" customHeight="1">
      <c r="A181" s="469"/>
      <c r="B181" s="394" t="s">
        <v>160</v>
      </c>
      <c r="C181" s="8"/>
      <c r="D181" s="8"/>
      <c r="E181" s="8"/>
      <c r="F181" s="8">
        <v>75</v>
      </c>
      <c r="G181" s="8">
        <v>74.23</v>
      </c>
      <c r="H181" s="8">
        <v>75</v>
      </c>
      <c r="I181" s="9"/>
      <c r="J181" s="10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24.95" customHeight="1" thickBot="1">
      <c r="A182" s="469"/>
      <c r="B182" s="393"/>
      <c r="C182" s="255"/>
      <c r="D182" s="255"/>
      <c r="E182" s="255"/>
      <c r="F182" s="295"/>
      <c r="G182" s="255"/>
      <c r="H182" s="295"/>
      <c r="I182" s="9"/>
      <c r="J182" s="10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24.95" customHeight="1" thickTop="1" thickBot="1">
      <c r="A183" s="469"/>
      <c r="B183" s="223" t="s">
        <v>161</v>
      </c>
      <c r="C183" s="272">
        <f>SUM(C184:C186)</f>
        <v>1500</v>
      </c>
      <c r="D183" s="272">
        <f>SUM(D184:D186)</f>
        <v>5</v>
      </c>
      <c r="E183" s="272">
        <f>SUM(E184:E186)</f>
        <v>1500</v>
      </c>
      <c r="F183" s="272">
        <f>SUM(F184:F186)</f>
        <v>1300</v>
      </c>
      <c r="G183" s="272">
        <f>SUM(G184:G186)</f>
        <v>950</v>
      </c>
      <c r="H183" s="272">
        <f>SUM(H184:H187)</f>
        <v>1700</v>
      </c>
      <c r="I183" s="9"/>
      <c r="J183" s="10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24.95" customHeight="1" thickTop="1">
      <c r="A184" s="469"/>
      <c r="B184" s="61" t="s">
        <v>162</v>
      </c>
      <c r="C184" s="252">
        <v>0</v>
      </c>
      <c r="D184" s="252"/>
      <c r="E184" s="252">
        <v>0</v>
      </c>
      <c r="F184" s="252">
        <v>800</v>
      </c>
      <c r="G184" s="252">
        <v>800</v>
      </c>
      <c r="H184" s="252">
        <v>1000</v>
      </c>
      <c r="I184" s="175" t="s">
        <v>243</v>
      </c>
      <c r="J184" s="10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24.95" customHeight="1">
      <c r="A185" s="469"/>
      <c r="B185" s="42" t="s">
        <v>163</v>
      </c>
      <c r="C185" s="8"/>
      <c r="D185" s="8"/>
      <c r="E185" s="8"/>
      <c r="F185" s="8">
        <v>150</v>
      </c>
      <c r="G185" s="8">
        <v>150</v>
      </c>
      <c r="H185" s="8">
        <v>150</v>
      </c>
      <c r="I185" s="21" t="s">
        <v>11</v>
      </c>
      <c r="J185" s="10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24.95" customHeight="1">
      <c r="A186" s="469"/>
      <c r="B186" s="60" t="s">
        <v>275</v>
      </c>
      <c r="C186" s="8">
        <v>1500</v>
      </c>
      <c r="D186" s="8">
        <v>5</v>
      </c>
      <c r="E186" s="8">
        <v>1500</v>
      </c>
      <c r="F186" s="8">
        <v>350</v>
      </c>
      <c r="G186" s="8"/>
      <c r="H186" s="8">
        <v>300</v>
      </c>
      <c r="I186" s="21" t="s">
        <v>11</v>
      </c>
      <c r="J186" s="10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24.95" customHeight="1">
      <c r="A187" s="469"/>
      <c r="B187" s="176" t="s">
        <v>244</v>
      </c>
      <c r="C187" s="8"/>
      <c r="D187" s="8"/>
      <c r="E187" s="8"/>
      <c r="F187" s="62"/>
      <c r="G187" s="8"/>
      <c r="H187" s="8">
        <v>250</v>
      </c>
      <c r="I187" s="9"/>
      <c r="J187" s="10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24.95" customHeight="1">
      <c r="A188" s="469"/>
      <c r="B188" s="224" t="s">
        <v>11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63"/>
      <c r="J188" s="10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24.95" customHeight="1" thickBot="1">
      <c r="A189" s="477"/>
      <c r="B189" s="64"/>
      <c r="C189" s="296"/>
      <c r="D189" s="297"/>
      <c r="E189" s="297"/>
      <c r="F189" s="297"/>
      <c r="G189" s="297"/>
      <c r="H189" s="297"/>
      <c r="I189" s="66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24.95" customHeight="1" thickTop="1" thickBot="1">
      <c r="A190" s="471"/>
      <c r="B190" s="219" t="s">
        <v>165</v>
      </c>
      <c r="C190" s="272">
        <f>SUM(C191:C198,C199)</f>
        <v>27700</v>
      </c>
      <c r="D190" s="272">
        <f>SUM(D191:D198,D199,D207)</f>
        <v>6033.9000000000005</v>
      </c>
      <c r="E190" s="272">
        <f>SUM(E191:E198,E199)</f>
        <v>8500</v>
      </c>
      <c r="F190" s="272">
        <f>SUM(F191:F199,F207)</f>
        <v>28696.48</v>
      </c>
      <c r="G190" s="272">
        <f>SUM(G191:G199)</f>
        <v>1754.46</v>
      </c>
      <c r="H190" s="272">
        <f>SUM(H191:H199)</f>
        <v>8500</v>
      </c>
      <c r="I190" s="9"/>
      <c r="J190" s="10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24.95" customHeight="1" thickTop="1">
      <c r="A191" s="471"/>
      <c r="B191" s="248" t="s">
        <v>166</v>
      </c>
      <c r="C191" s="252">
        <v>7500</v>
      </c>
      <c r="D191" s="252">
        <v>3878.61</v>
      </c>
      <c r="E191" s="252"/>
      <c r="F191" s="252">
        <v>7000</v>
      </c>
      <c r="G191" s="252"/>
      <c r="H191" s="252">
        <v>6000</v>
      </c>
      <c r="I191" s="67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24.95" customHeight="1">
      <c r="A192" s="471"/>
      <c r="B192" s="40" t="s">
        <v>167</v>
      </c>
      <c r="C192" s="6">
        <v>0</v>
      </c>
      <c r="D192" s="8">
        <v>1270</v>
      </c>
      <c r="E192" s="6">
        <v>0</v>
      </c>
      <c r="F192" s="8">
        <v>13146.48</v>
      </c>
      <c r="G192" s="8"/>
      <c r="H192" s="8"/>
      <c r="I192" s="250" t="s">
        <v>277</v>
      </c>
      <c r="J192" s="10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24.95" customHeight="1">
      <c r="A193" s="471"/>
      <c r="B193" s="40" t="s">
        <v>168</v>
      </c>
      <c r="C193" s="8">
        <v>3700</v>
      </c>
      <c r="D193" s="8"/>
      <c r="E193" s="8"/>
      <c r="F193" s="8">
        <v>3000</v>
      </c>
      <c r="G193" s="8">
        <v>490</v>
      </c>
      <c r="H193" s="8"/>
      <c r="I193" s="245" t="s">
        <v>281</v>
      </c>
      <c r="J193" s="3"/>
      <c r="K193" s="249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24.95" customHeight="1">
      <c r="A194" s="471"/>
      <c r="B194" s="47" t="s">
        <v>169</v>
      </c>
      <c r="C194" s="8"/>
      <c r="D194" s="15"/>
      <c r="E194" s="8"/>
      <c r="F194" s="166">
        <v>550</v>
      </c>
      <c r="G194" s="8">
        <v>400</v>
      </c>
      <c r="H194" s="167">
        <v>500</v>
      </c>
      <c r="I194" s="9"/>
      <c r="J194" s="10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24.95" customHeight="1">
      <c r="A195" s="471"/>
      <c r="B195" s="40" t="s">
        <v>170</v>
      </c>
      <c r="C195" s="8">
        <v>3600</v>
      </c>
      <c r="D195" s="8">
        <v>1250</v>
      </c>
      <c r="E195" s="8"/>
      <c r="F195" s="8">
        <v>3600</v>
      </c>
      <c r="G195" s="8">
        <v>564.46</v>
      </c>
      <c r="H195" s="8">
        <v>600</v>
      </c>
      <c r="I195" s="21" t="s">
        <v>11</v>
      </c>
      <c r="J195" s="10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30.95" customHeight="1">
      <c r="A196" s="471"/>
      <c r="B196" s="40" t="s">
        <v>252</v>
      </c>
      <c r="C196" s="8">
        <v>8600</v>
      </c>
      <c r="D196" s="8"/>
      <c r="E196" s="8">
        <v>6500</v>
      </c>
      <c r="F196" s="9"/>
      <c r="G196" s="8"/>
      <c r="H196" s="6">
        <v>800</v>
      </c>
      <c r="I196" s="9" t="s">
        <v>255</v>
      </c>
      <c r="J196" s="10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24.95" customHeight="1">
      <c r="A197" s="471"/>
      <c r="B197" s="40" t="s">
        <v>254</v>
      </c>
      <c r="C197" s="8">
        <v>2800</v>
      </c>
      <c r="D197" s="13" t="s">
        <v>11</v>
      </c>
      <c r="E197" s="8"/>
      <c r="F197" s="8">
        <v>900</v>
      </c>
      <c r="G197" s="8"/>
      <c r="H197" s="8">
        <v>100</v>
      </c>
      <c r="I197" s="9"/>
      <c r="J197" s="10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24.95" customHeight="1">
      <c r="A198" s="471"/>
      <c r="B198" s="172" t="s">
        <v>253</v>
      </c>
      <c r="C198" s="8">
        <v>1500</v>
      </c>
      <c r="D198" s="8">
        <v>-364.71</v>
      </c>
      <c r="E198" s="8">
        <v>2000</v>
      </c>
      <c r="F198" s="8">
        <v>500</v>
      </c>
      <c r="G198" s="8">
        <v>300</v>
      </c>
      <c r="H198" s="8">
        <v>500</v>
      </c>
      <c r="I198" s="9"/>
      <c r="J198" s="10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24.95" customHeight="1">
      <c r="A199" s="470"/>
      <c r="B199" s="217" t="s">
        <v>171</v>
      </c>
      <c r="C199" s="210">
        <f>SUM(C200:C206)</f>
        <v>0</v>
      </c>
      <c r="D199" s="210">
        <f>SUM(D200:D206)</f>
        <v>0</v>
      </c>
      <c r="E199" s="210">
        <f>SUM(E200:E206)</f>
        <v>0</v>
      </c>
      <c r="F199" s="210">
        <v>0</v>
      </c>
      <c r="G199" s="210">
        <f>SUM(G200:G206)</f>
        <v>0</v>
      </c>
      <c r="H199" s="210">
        <v>0</v>
      </c>
      <c r="I199" s="21" t="s">
        <v>11</v>
      </c>
      <c r="J199" s="10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24.95" customHeight="1">
      <c r="A200" s="471"/>
      <c r="B200" s="40" t="s">
        <v>172</v>
      </c>
      <c r="C200" s="8"/>
      <c r="D200" s="8"/>
      <c r="E200" s="8"/>
      <c r="F200" s="8">
        <v>0</v>
      </c>
      <c r="G200" s="13" t="s">
        <v>11</v>
      </c>
      <c r="H200" s="8">
        <v>0</v>
      </c>
      <c r="I200" s="9"/>
      <c r="J200" s="10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24.95" customHeight="1">
      <c r="A201" s="471"/>
      <c r="B201" s="392" t="s">
        <v>284</v>
      </c>
      <c r="C201" s="9"/>
      <c r="D201" s="8"/>
      <c r="E201" s="9"/>
      <c r="F201" s="9"/>
      <c r="G201" s="8"/>
      <c r="H201" s="9"/>
      <c r="I201" s="9"/>
      <c r="J201" s="10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24.95" customHeight="1">
      <c r="A202" s="471"/>
      <c r="B202" s="40" t="s">
        <v>173</v>
      </c>
      <c r="C202" s="9"/>
      <c r="D202" s="8"/>
      <c r="E202" s="9"/>
      <c r="F202" s="9"/>
      <c r="G202" s="8"/>
      <c r="H202" s="9"/>
      <c r="I202" s="9"/>
      <c r="J202" s="10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24.95" customHeight="1">
      <c r="A203" s="471"/>
      <c r="B203" s="40" t="s">
        <v>174</v>
      </c>
      <c r="C203" s="9"/>
      <c r="D203" s="8"/>
      <c r="E203" s="9"/>
      <c r="F203" s="9"/>
      <c r="G203" s="8"/>
      <c r="H203" s="9"/>
      <c r="I203" s="9"/>
      <c r="J203" s="10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24.95" customHeight="1">
      <c r="A204" s="471"/>
      <c r="B204" s="40" t="s">
        <v>175</v>
      </c>
      <c r="C204" s="9"/>
      <c r="D204" s="8"/>
      <c r="E204" s="9"/>
      <c r="F204" s="9"/>
      <c r="G204" s="8">
        <v>0</v>
      </c>
      <c r="H204" s="9"/>
      <c r="I204" s="9"/>
      <c r="J204" s="10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24.95" customHeight="1">
      <c r="A205" s="471"/>
      <c r="B205" s="47" t="s">
        <v>176</v>
      </c>
      <c r="C205" s="9"/>
      <c r="D205" s="13" t="s">
        <v>11</v>
      </c>
      <c r="E205" s="9"/>
      <c r="F205" s="8"/>
      <c r="G205" s="8"/>
      <c r="H205" s="8"/>
      <c r="I205" s="9"/>
      <c r="J205" s="10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24.95" customHeight="1">
      <c r="A206" s="471"/>
      <c r="B206" s="40" t="s">
        <v>177</v>
      </c>
      <c r="C206" s="266"/>
      <c r="D206" s="263" t="s">
        <v>11</v>
      </c>
      <c r="E206" s="266"/>
      <c r="F206" s="298">
        <v>0</v>
      </c>
      <c r="G206" s="263" t="s">
        <v>11</v>
      </c>
      <c r="H206" s="298">
        <v>0</v>
      </c>
      <c r="I206" s="9"/>
      <c r="J206" s="10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24.95" customHeight="1" thickBot="1">
      <c r="A207" s="470"/>
      <c r="B207" s="225" t="s">
        <v>245</v>
      </c>
      <c r="C207" s="299"/>
      <c r="D207" s="272">
        <f>SUM(D208:D211)</f>
        <v>0</v>
      </c>
      <c r="E207" s="300">
        <v>250</v>
      </c>
      <c r="F207" s="279">
        <f>SUM(F208:F211)</f>
        <v>0</v>
      </c>
      <c r="G207" s="272">
        <f>SUM(G208:G211)</f>
        <v>0</v>
      </c>
      <c r="H207" s="279">
        <f>SUM(H208:H211)</f>
        <v>750</v>
      </c>
      <c r="I207" s="9"/>
      <c r="J207" s="10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24.95" customHeight="1">
      <c r="A208" s="471"/>
      <c r="B208" s="40" t="s">
        <v>282</v>
      </c>
      <c r="C208" s="252"/>
      <c r="D208" s="259"/>
      <c r="E208" s="252">
        <v>250</v>
      </c>
      <c r="F208" s="252">
        <v>0</v>
      </c>
      <c r="G208" s="252"/>
      <c r="H208" s="252">
        <v>750</v>
      </c>
      <c r="I208" s="9"/>
      <c r="J208" s="10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24.95" customHeight="1">
      <c r="A209" s="471"/>
      <c r="B209" s="389" t="s">
        <v>178</v>
      </c>
      <c r="C209" s="8"/>
      <c r="D209" s="8"/>
      <c r="E209" s="8"/>
      <c r="F209" s="8">
        <v>0</v>
      </c>
      <c r="G209" s="8">
        <v>0</v>
      </c>
      <c r="H209" s="8">
        <v>0</v>
      </c>
      <c r="I209" s="9"/>
      <c r="J209" s="10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24.95" customHeight="1">
      <c r="A210" s="471"/>
      <c r="B210" s="391" t="s">
        <v>256</v>
      </c>
      <c r="C210" s="8"/>
      <c r="D210" s="8"/>
      <c r="E210" s="8"/>
      <c r="F210" s="8">
        <v>0</v>
      </c>
      <c r="G210" s="8">
        <v>0</v>
      </c>
      <c r="H210" s="8">
        <v>0</v>
      </c>
      <c r="I210" s="21" t="s">
        <v>11</v>
      </c>
      <c r="J210" s="10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24.95" customHeight="1">
      <c r="A211" s="469"/>
      <c r="B211" s="390" t="s">
        <v>179</v>
      </c>
      <c r="C211" s="8"/>
      <c r="D211" s="8"/>
      <c r="E211" s="8"/>
      <c r="F211" s="8">
        <v>0</v>
      </c>
      <c r="G211" s="8"/>
      <c r="H211" s="8">
        <v>0</v>
      </c>
      <c r="I211" s="21" t="s">
        <v>11</v>
      </c>
      <c r="J211" s="10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24.95" customHeight="1">
      <c r="A212" s="478"/>
      <c r="B212" s="386" t="s">
        <v>11</v>
      </c>
      <c r="C212" s="206">
        <f>SUM(C213:C215)</f>
        <v>0</v>
      </c>
      <c r="D212" s="15">
        <f>SUM(D213:D215)</f>
        <v>0</v>
      </c>
      <c r="E212" s="15">
        <f>SUM(E213:E215)</f>
        <v>0</v>
      </c>
      <c r="F212" s="15">
        <f>SUM(D213:D215)</f>
        <v>0</v>
      </c>
      <c r="G212" s="15">
        <f>SUM(G213:G215)</f>
        <v>0</v>
      </c>
      <c r="H212" s="15">
        <f>SUM(F213:F215)</f>
        <v>0</v>
      </c>
      <c r="I212" s="9"/>
      <c r="J212" s="10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24.95" customHeight="1">
      <c r="A213" s="471"/>
      <c r="B213" s="11" t="s">
        <v>11</v>
      </c>
      <c r="C213" s="9"/>
      <c r="D213" s="13" t="s">
        <v>11</v>
      </c>
      <c r="E213" s="9"/>
      <c r="F213" s="34"/>
      <c r="G213" s="13" t="s">
        <v>11</v>
      </c>
      <c r="H213" s="34"/>
      <c r="I213" s="9"/>
      <c r="J213" s="10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24.95" customHeight="1">
      <c r="A214" s="471"/>
      <c r="B214" s="11" t="s">
        <v>11</v>
      </c>
      <c r="C214" s="8"/>
      <c r="D214" s="8"/>
      <c r="E214" s="8"/>
      <c r="F214" s="69"/>
      <c r="G214" s="13" t="s">
        <v>11</v>
      </c>
      <c r="H214" s="69"/>
      <c r="I214" s="9"/>
      <c r="J214" s="10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24.95" customHeight="1">
      <c r="A215" s="471"/>
      <c r="B215" s="322" t="s">
        <v>11</v>
      </c>
      <c r="C215" s="8">
        <v>0</v>
      </c>
      <c r="D215" s="8"/>
      <c r="E215" s="8">
        <v>0</v>
      </c>
      <c r="F215" s="34"/>
      <c r="G215" s="8"/>
      <c r="H215" s="34"/>
      <c r="I215" s="21" t="s">
        <v>11</v>
      </c>
      <c r="J215" s="10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24.95" customHeight="1">
      <c r="A216" s="477"/>
      <c r="B216" s="388"/>
      <c r="C216" s="291"/>
      <c r="D216" s="255"/>
      <c r="E216" s="255"/>
      <c r="F216" s="255">
        <v>0</v>
      </c>
      <c r="G216" s="255"/>
      <c r="H216" s="255">
        <v>0</v>
      </c>
      <c r="I216" s="9"/>
      <c r="J216" s="10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24.95" customHeight="1" thickBot="1">
      <c r="A217" s="471"/>
      <c r="B217" s="387" t="s">
        <v>180</v>
      </c>
      <c r="C217" s="272">
        <f t="shared" ref="C217:H217" si="22">SUM(C218:C226)</f>
        <v>5225</v>
      </c>
      <c r="D217" s="272">
        <f t="shared" si="22"/>
        <v>973</v>
      </c>
      <c r="E217" s="272">
        <f t="shared" si="22"/>
        <v>14000</v>
      </c>
      <c r="F217" s="272">
        <f t="shared" si="22"/>
        <v>4125</v>
      </c>
      <c r="G217" s="272">
        <f t="shared" si="22"/>
        <v>1950.37</v>
      </c>
      <c r="H217" s="272">
        <f t="shared" si="22"/>
        <v>19300</v>
      </c>
      <c r="I217" s="21" t="s">
        <v>11</v>
      </c>
      <c r="J217" s="10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24.95" customHeight="1" thickTop="1">
      <c r="A218" s="471"/>
      <c r="B218" s="55" t="s">
        <v>181</v>
      </c>
      <c r="C218" s="252">
        <v>2000</v>
      </c>
      <c r="D218" s="252">
        <v>228</v>
      </c>
      <c r="E218" s="252">
        <v>10000</v>
      </c>
      <c r="F218" s="301">
        <v>300</v>
      </c>
      <c r="G218" s="252">
        <v>0</v>
      </c>
      <c r="H218" s="301">
        <v>15000</v>
      </c>
      <c r="I218" s="177" t="s">
        <v>247</v>
      </c>
      <c r="J218" s="10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24.95" customHeight="1">
      <c r="A219" s="471"/>
      <c r="B219" s="40" t="s">
        <v>182</v>
      </c>
      <c r="C219" s="167">
        <v>1500</v>
      </c>
      <c r="D219" s="205"/>
      <c r="E219" s="167">
        <v>0</v>
      </c>
      <c r="F219" s="167">
        <v>2000</v>
      </c>
      <c r="G219" s="8"/>
      <c r="H219" s="32"/>
      <c r="I219" s="21" t="s">
        <v>11</v>
      </c>
      <c r="J219" s="10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24.95" customHeight="1">
      <c r="A220" s="471"/>
      <c r="B220" s="40" t="s">
        <v>183</v>
      </c>
      <c r="C220" s="8">
        <v>225</v>
      </c>
      <c r="D220" s="8">
        <v>0</v>
      </c>
      <c r="E220" s="8">
        <v>0</v>
      </c>
      <c r="F220" s="167">
        <v>225</v>
      </c>
      <c r="G220" s="8">
        <v>0</v>
      </c>
      <c r="H220" s="32"/>
      <c r="I220" s="63"/>
      <c r="J220" s="10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24.95" customHeight="1">
      <c r="A221" s="471"/>
      <c r="B221" s="40" t="s">
        <v>184</v>
      </c>
      <c r="C221" s="8">
        <v>1500</v>
      </c>
      <c r="D221" s="8">
        <v>745</v>
      </c>
      <c r="E221" s="8">
        <v>1500</v>
      </c>
      <c r="F221" s="34"/>
      <c r="G221" s="13" t="s">
        <v>11</v>
      </c>
      <c r="H221" s="34"/>
      <c r="I221" s="21" t="s">
        <v>11</v>
      </c>
      <c r="J221" s="10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24.95" customHeight="1">
      <c r="A222" s="471"/>
      <c r="B222" s="40" t="s">
        <v>185</v>
      </c>
      <c r="C222" s="8"/>
      <c r="D222" s="8"/>
      <c r="E222" s="8"/>
      <c r="F222" s="167">
        <v>1000</v>
      </c>
      <c r="G222" s="8">
        <v>400</v>
      </c>
      <c r="H222" s="167">
        <f>250*4</f>
        <v>1000</v>
      </c>
      <c r="I222" s="70" t="s">
        <v>11</v>
      </c>
      <c r="J222" s="10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24.95" customHeight="1">
      <c r="A223" s="471"/>
      <c r="B223" s="172" t="s">
        <v>246</v>
      </c>
      <c r="C223" s="8">
        <v>0</v>
      </c>
      <c r="D223" s="8"/>
      <c r="E223" s="8">
        <v>1200</v>
      </c>
      <c r="F223" s="167">
        <v>0</v>
      </c>
      <c r="G223" s="8">
        <v>850</v>
      </c>
      <c r="H223" s="167">
        <v>800</v>
      </c>
      <c r="I223" s="175"/>
      <c r="J223" s="10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24.95" customHeight="1">
      <c r="A224" s="471"/>
      <c r="B224" s="182" t="s">
        <v>258</v>
      </c>
      <c r="C224" s="9"/>
      <c r="D224" s="8"/>
      <c r="E224" s="160">
        <v>1000</v>
      </c>
      <c r="F224" s="204"/>
      <c r="G224" s="8"/>
      <c r="H224" s="166">
        <v>1500</v>
      </c>
      <c r="I224" s="21" t="s">
        <v>11</v>
      </c>
      <c r="J224" s="10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24.95" customHeight="1">
      <c r="A225" s="469"/>
      <c r="B225" s="181" t="s">
        <v>186</v>
      </c>
      <c r="C225" s="8"/>
      <c r="D225" s="8"/>
      <c r="E225" s="8"/>
      <c r="F225" s="167">
        <v>300</v>
      </c>
      <c r="G225" s="8">
        <v>311.52</v>
      </c>
      <c r="H225" s="167">
        <v>300</v>
      </c>
      <c r="I225" s="21" t="s">
        <v>11</v>
      </c>
      <c r="J225" s="10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33.75" customHeight="1" thickBot="1">
      <c r="A226" s="469"/>
      <c r="B226" s="43" t="s">
        <v>187</v>
      </c>
      <c r="C226" s="255">
        <v>0</v>
      </c>
      <c r="D226" s="255"/>
      <c r="E226" s="255">
        <v>300</v>
      </c>
      <c r="F226" s="287">
        <v>300</v>
      </c>
      <c r="G226" s="255">
        <v>388.85</v>
      </c>
      <c r="H226" s="287">
        <v>700</v>
      </c>
      <c r="I226" s="9"/>
      <c r="J226" s="10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24.95" customHeight="1" thickBot="1">
      <c r="A227" s="471"/>
      <c r="B227" s="226" t="s">
        <v>188</v>
      </c>
      <c r="C227" s="303">
        <f t="shared" ref="C227:H227" si="23">SUM(C228:C235)</f>
        <v>1500</v>
      </c>
      <c r="D227" s="303">
        <f t="shared" si="23"/>
        <v>105</v>
      </c>
      <c r="E227" s="303">
        <f t="shared" si="23"/>
        <v>1500</v>
      </c>
      <c r="F227" s="304">
        <f t="shared" si="23"/>
        <v>1300</v>
      </c>
      <c r="G227" s="303">
        <f t="shared" si="23"/>
        <v>705.12</v>
      </c>
      <c r="H227" s="304">
        <f t="shared" si="23"/>
        <v>1750</v>
      </c>
      <c r="I227" s="21" t="s">
        <v>11</v>
      </c>
      <c r="J227" s="10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24.95" customHeight="1" thickTop="1">
      <c r="A228" s="471"/>
      <c r="B228" s="55" t="s">
        <v>189</v>
      </c>
      <c r="C228" s="252">
        <v>1000</v>
      </c>
      <c r="D228" s="252">
        <v>75</v>
      </c>
      <c r="E228" s="252">
        <v>1000</v>
      </c>
      <c r="F228" s="302">
        <v>100</v>
      </c>
      <c r="G228" s="252"/>
      <c r="H228" s="302">
        <v>650</v>
      </c>
      <c r="I228" s="175" t="s">
        <v>249</v>
      </c>
      <c r="J228" s="10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24.95" customHeight="1">
      <c r="A229" s="471"/>
      <c r="B229" s="172" t="s">
        <v>248</v>
      </c>
      <c r="C229" s="8"/>
      <c r="D229" s="8"/>
      <c r="E229" s="8"/>
      <c r="F229" s="71"/>
      <c r="G229" s="8"/>
      <c r="H229" s="205">
        <v>200</v>
      </c>
      <c r="I229" s="9"/>
      <c r="J229" s="10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24.95" customHeight="1">
      <c r="A230" s="471"/>
      <c r="B230" s="40" t="s">
        <v>190</v>
      </c>
      <c r="C230" s="8"/>
      <c r="D230" s="8"/>
      <c r="E230" s="8"/>
      <c r="F230" s="8"/>
      <c r="G230" s="8"/>
      <c r="H230" s="8"/>
      <c r="I230" s="9"/>
      <c r="J230" s="10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24.95" customHeight="1">
      <c r="A231" s="471"/>
      <c r="B231" s="40" t="s">
        <v>191</v>
      </c>
      <c r="C231" s="8"/>
      <c r="D231" s="8"/>
      <c r="E231" s="8"/>
      <c r="F231" s="8"/>
      <c r="G231" s="8"/>
      <c r="H231" s="8">
        <v>200</v>
      </c>
      <c r="I231" s="9"/>
      <c r="J231" s="10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24.95" customHeight="1">
      <c r="A232" s="471"/>
      <c r="B232" s="40" t="s">
        <v>143</v>
      </c>
      <c r="C232" s="8"/>
      <c r="D232" s="8"/>
      <c r="E232" s="8"/>
      <c r="F232" s="8">
        <v>1200</v>
      </c>
      <c r="G232" s="8">
        <v>705.12</v>
      </c>
      <c r="H232" s="8">
        <v>700</v>
      </c>
      <c r="I232" s="9"/>
      <c r="J232" s="10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24.95" customHeight="1">
      <c r="A233" s="471"/>
      <c r="B233" s="40" t="s">
        <v>192</v>
      </c>
      <c r="C233" s="8">
        <v>0</v>
      </c>
      <c r="D233" s="8">
        <v>0</v>
      </c>
      <c r="E233" s="8">
        <v>0</v>
      </c>
      <c r="F233" s="8"/>
      <c r="G233" s="8"/>
      <c r="H233" s="13" t="s">
        <v>11</v>
      </c>
      <c r="I233" s="9"/>
      <c r="J233" s="10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24.95" customHeight="1">
      <c r="A234" s="471"/>
      <c r="B234" s="72" t="s">
        <v>184</v>
      </c>
      <c r="C234" s="8">
        <v>500</v>
      </c>
      <c r="D234" s="8">
        <v>30</v>
      </c>
      <c r="E234" s="8">
        <v>500</v>
      </c>
      <c r="F234" s="8"/>
      <c r="G234" s="8"/>
      <c r="H234" s="8"/>
      <c r="I234" s="9"/>
      <c r="J234" s="10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24.95" customHeight="1">
      <c r="A235" s="471"/>
      <c r="B235" s="235" t="s">
        <v>193</v>
      </c>
      <c r="C235" s="210">
        <f t="shared" ref="C235:H235" si="24">SUM(C236:C239)</f>
        <v>0</v>
      </c>
      <c r="D235" s="210">
        <f t="shared" si="24"/>
        <v>0</v>
      </c>
      <c r="E235" s="210">
        <f t="shared" si="24"/>
        <v>0</v>
      </c>
      <c r="F235" s="210">
        <f t="shared" si="24"/>
        <v>0</v>
      </c>
      <c r="G235" s="210">
        <f t="shared" si="24"/>
        <v>0</v>
      </c>
      <c r="H235" s="210">
        <f t="shared" si="24"/>
        <v>0</v>
      </c>
      <c r="I235" s="9"/>
      <c r="J235" s="10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24.95" customHeight="1">
      <c r="A236" s="469"/>
      <c r="B236" s="41" t="s">
        <v>194</v>
      </c>
      <c r="C236" s="8">
        <v>0</v>
      </c>
      <c r="D236" s="8"/>
      <c r="E236" s="8">
        <v>0</v>
      </c>
      <c r="F236" s="8">
        <v>0</v>
      </c>
      <c r="G236" s="13" t="s">
        <v>11</v>
      </c>
      <c r="H236" s="8">
        <v>0</v>
      </c>
      <c r="I236" s="9"/>
      <c r="J236" s="10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24.95" customHeight="1">
      <c r="A237" s="469"/>
      <c r="B237" s="385" t="s">
        <v>195</v>
      </c>
      <c r="C237" s="8"/>
      <c r="D237" s="8"/>
      <c r="E237" s="8"/>
      <c r="F237" s="8"/>
      <c r="G237" s="8"/>
      <c r="H237" s="8"/>
      <c r="I237" s="9"/>
      <c r="J237" s="10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24.95" customHeight="1">
      <c r="A238" s="471"/>
      <c r="B238" s="375" t="s">
        <v>155</v>
      </c>
      <c r="C238" s="8">
        <v>0</v>
      </c>
      <c r="D238" s="8">
        <v>0</v>
      </c>
      <c r="E238" s="8">
        <v>0</v>
      </c>
      <c r="F238" s="8"/>
      <c r="G238" s="8"/>
      <c r="H238" s="8"/>
      <c r="I238" s="9"/>
      <c r="J238" s="10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24.95" customHeight="1">
      <c r="A239" s="479"/>
      <c r="B239" s="40" t="s">
        <v>164</v>
      </c>
      <c r="C239" s="8">
        <v>0</v>
      </c>
      <c r="D239" s="8">
        <v>0</v>
      </c>
      <c r="E239" s="8">
        <v>0</v>
      </c>
      <c r="F239" s="8"/>
      <c r="G239" s="8"/>
      <c r="H239" s="8"/>
      <c r="I239" s="9"/>
      <c r="J239" s="10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24.95" customHeight="1">
      <c r="A240" s="73"/>
      <c r="B240" s="11" t="s">
        <v>196</v>
      </c>
      <c r="C240" s="284"/>
      <c r="D240" s="284"/>
      <c r="E240" s="284"/>
      <c r="F240" s="284"/>
      <c r="G240" s="284"/>
      <c r="H240" s="284"/>
      <c r="I240" s="9"/>
      <c r="J240" s="10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24.95" customHeight="1" thickBot="1">
      <c r="A241" s="35"/>
      <c r="B241" s="227" t="s">
        <v>197</v>
      </c>
      <c r="C241" s="279">
        <v>1000</v>
      </c>
      <c r="D241" s="279">
        <v>1365</v>
      </c>
      <c r="E241" s="279">
        <v>1000</v>
      </c>
      <c r="F241" s="279">
        <v>500</v>
      </c>
      <c r="G241" s="279">
        <v>503.94</v>
      </c>
      <c r="H241" s="279">
        <v>500</v>
      </c>
      <c r="I241" s="9"/>
      <c r="J241" s="10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24.95" customHeight="1" thickBot="1">
      <c r="A242" s="74"/>
      <c r="B242" s="236" t="s">
        <v>198</v>
      </c>
      <c r="C242" s="306"/>
      <c r="D242" s="306"/>
      <c r="E242" s="306"/>
      <c r="F242" s="307">
        <v>150</v>
      </c>
      <c r="G242" s="308" t="s">
        <v>11</v>
      </c>
      <c r="H242" s="307">
        <v>150</v>
      </c>
      <c r="I242" s="9"/>
      <c r="J242" s="10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24.95" customHeight="1" thickTop="1" thickBot="1">
      <c r="A243" s="414" t="s">
        <v>199</v>
      </c>
      <c r="B243" s="415"/>
      <c r="C243" s="305">
        <f t="shared" ref="C243:H243" si="25">SUM(C115,C122,C130,C140,C157,C174,C183,C188,C190,C212,C217,C227,C240,C241,C242)</f>
        <v>63000</v>
      </c>
      <c r="D243" s="305">
        <f t="shared" si="25"/>
        <v>27815.15</v>
      </c>
      <c r="E243" s="305">
        <f t="shared" si="25"/>
        <v>48495</v>
      </c>
      <c r="F243" s="305">
        <f t="shared" si="25"/>
        <v>63246.479999999996</v>
      </c>
      <c r="G243" s="305">
        <f t="shared" si="25"/>
        <v>32703.639999999996</v>
      </c>
      <c r="H243" s="305">
        <f t="shared" si="25"/>
        <v>64525</v>
      </c>
      <c r="I243" s="9"/>
      <c r="J243" s="10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24.95" customHeight="1" thickTop="1">
      <c r="A244" s="382"/>
      <c r="B244" s="384"/>
      <c r="C244" s="8"/>
      <c r="D244" s="8"/>
      <c r="E244" s="8"/>
      <c r="F244" s="8"/>
      <c r="G244" s="8"/>
      <c r="H244" s="8"/>
      <c r="I244" s="9"/>
      <c r="J244" s="10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24.95" customHeight="1">
      <c r="A245" s="433" t="s">
        <v>200</v>
      </c>
      <c r="B245" s="383"/>
      <c r="C245" s="8"/>
      <c r="D245" s="8"/>
      <c r="E245" s="8"/>
      <c r="F245" s="8"/>
      <c r="G245" s="8"/>
      <c r="H245" s="8"/>
      <c r="I245" s="9"/>
      <c r="J245" s="10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24.95" customHeight="1">
      <c r="A246" s="434"/>
      <c r="B246" s="12"/>
      <c r="C246" s="8">
        <v>0</v>
      </c>
      <c r="D246" s="8">
        <v>0</v>
      </c>
      <c r="E246" s="8">
        <v>0</v>
      </c>
      <c r="F246" s="8">
        <v>0</v>
      </c>
      <c r="G246" s="13" t="s">
        <v>11</v>
      </c>
      <c r="H246" s="8">
        <v>0</v>
      </c>
      <c r="I246" s="14" t="s">
        <v>11</v>
      </c>
      <c r="J246" s="10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24.95" customHeight="1">
      <c r="A247" s="435"/>
      <c r="B247" s="12"/>
      <c r="C247" s="255"/>
      <c r="D247" s="255"/>
      <c r="E247" s="255"/>
      <c r="F247" s="255"/>
      <c r="G247" s="255"/>
      <c r="H247" s="255"/>
      <c r="I247" s="9"/>
      <c r="J247" s="10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24.95" customHeight="1" thickBot="1">
      <c r="A248" s="435"/>
      <c r="B248" s="227" t="s">
        <v>201</v>
      </c>
      <c r="C248" s="279"/>
      <c r="D248" s="279"/>
      <c r="E248" s="279"/>
      <c r="F248" s="279">
        <v>350</v>
      </c>
      <c r="G248" s="279">
        <v>0</v>
      </c>
      <c r="H248" s="279">
        <v>350</v>
      </c>
      <c r="I248" s="9"/>
      <c r="J248" s="10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24.95" customHeight="1" thickBot="1">
      <c r="A249" s="435"/>
      <c r="B249" s="227" t="s">
        <v>202</v>
      </c>
      <c r="C249" s="307">
        <v>500</v>
      </c>
      <c r="D249" s="308" t="s">
        <v>11</v>
      </c>
      <c r="E249" s="307">
        <v>500</v>
      </c>
      <c r="F249" s="307">
        <v>200</v>
      </c>
      <c r="G249" s="308" t="s">
        <v>11</v>
      </c>
      <c r="H249" s="307">
        <v>200</v>
      </c>
      <c r="I249" s="9"/>
      <c r="J249" s="10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24.95" customHeight="1" thickBot="1">
      <c r="A250" s="435"/>
      <c r="B250" s="227" t="s">
        <v>203</v>
      </c>
      <c r="C250" s="307">
        <v>1000</v>
      </c>
      <c r="D250" s="309">
        <v>476</v>
      </c>
      <c r="E250" s="307">
        <v>1000</v>
      </c>
      <c r="F250" s="307">
        <v>700</v>
      </c>
      <c r="G250" s="307">
        <v>200</v>
      </c>
      <c r="H250" s="307">
        <v>500</v>
      </c>
      <c r="I250" s="9"/>
      <c r="J250" s="10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24.95" customHeight="1">
      <c r="A251" s="435"/>
      <c r="B251" s="11"/>
      <c r="C251" s="310"/>
      <c r="D251" s="310"/>
      <c r="E251" s="310"/>
      <c r="F251" s="311"/>
      <c r="G251" s="310"/>
      <c r="H251" s="311"/>
      <c r="I251" s="9"/>
      <c r="J251" s="10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24.95" customHeight="1" thickBot="1">
      <c r="A252" s="436"/>
      <c r="B252" s="217" t="s">
        <v>204</v>
      </c>
      <c r="C252" s="279">
        <f t="shared" ref="C252:H252" si="26">SUM(C253:C259)</f>
        <v>1500</v>
      </c>
      <c r="D252" s="279">
        <f t="shared" si="26"/>
        <v>752.17</v>
      </c>
      <c r="E252" s="279">
        <f t="shared" si="26"/>
        <v>1500</v>
      </c>
      <c r="F252" s="279">
        <f t="shared" si="26"/>
        <v>1500</v>
      </c>
      <c r="G252" s="279">
        <f t="shared" si="26"/>
        <v>2241.21</v>
      </c>
      <c r="H252" s="279">
        <f t="shared" si="26"/>
        <v>2000</v>
      </c>
      <c r="I252" s="9"/>
      <c r="J252" s="10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24.95" customHeight="1">
      <c r="A253" s="435"/>
      <c r="B253" s="40" t="s">
        <v>205</v>
      </c>
      <c r="C253" s="252">
        <v>1500</v>
      </c>
      <c r="D253" s="278">
        <v>752.17</v>
      </c>
      <c r="E253" s="252">
        <v>1500</v>
      </c>
      <c r="F253" s="259"/>
      <c r="G253" s="259"/>
      <c r="H253" s="259"/>
      <c r="I253" s="9"/>
      <c r="J253" s="10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24.95" customHeight="1">
      <c r="A254" s="435"/>
      <c r="B254" s="40" t="s">
        <v>110</v>
      </c>
      <c r="C254" s="8"/>
      <c r="D254" s="8"/>
      <c r="E254" s="8"/>
      <c r="F254" s="8">
        <v>900</v>
      </c>
      <c r="G254" s="174">
        <v>900</v>
      </c>
      <c r="H254" s="8">
        <v>900</v>
      </c>
      <c r="I254" s="9"/>
      <c r="J254" s="10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24.95" customHeight="1">
      <c r="A255" s="435"/>
      <c r="B255" s="40" t="s">
        <v>122</v>
      </c>
      <c r="C255" s="8"/>
      <c r="D255" s="8"/>
      <c r="E255" s="8"/>
      <c r="F255" s="8">
        <v>500</v>
      </c>
      <c r="G255" s="174">
        <v>374.6</v>
      </c>
      <c r="H255" s="8">
        <v>300</v>
      </c>
      <c r="I255" s="9"/>
      <c r="J255" s="10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24.95" customHeight="1">
      <c r="A256" s="435"/>
      <c r="B256" s="40" t="s">
        <v>206</v>
      </c>
      <c r="C256" s="8"/>
      <c r="D256" s="8"/>
      <c r="E256" s="8"/>
      <c r="F256" s="8"/>
      <c r="G256" s="8">
        <v>383.88</v>
      </c>
      <c r="H256" s="8">
        <v>450</v>
      </c>
      <c r="I256" s="9"/>
      <c r="J256" s="10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24.95" customHeight="1">
      <c r="A257" s="435"/>
      <c r="B257" s="40" t="s">
        <v>207</v>
      </c>
      <c r="C257" s="9"/>
      <c r="D257" s="13" t="s">
        <v>11</v>
      </c>
      <c r="E257" s="9"/>
      <c r="F257" s="8">
        <v>0</v>
      </c>
      <c r="G257" s="174">
        <v>582.73</v>
      </c>
      <c r="H257" s="8">
        <v>250</v>
      </c>
      <c r="I257" s="9"/>
      <c r="J257" s="10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24.95" customHeight="1">
      <c r="A258" s="435"/>
      <c r="B258" s="40" t="s">
        <v>208</v>
      </c>
      <c r="C258" s="8"/>
      <c r="D258" s="8"/>
      <c r="E258" s="8"/>
      <c r="F258" s="8">
        <v>0</v>
      </c>
      <c r="G258" s="13" t="s">
        <v>11</v>
      </c>
      <c r="H258" s="8">
        <v>0</v>
      </c>
      <c r="I258" s="9"/>
      <c r="J258" s="10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24.95" customHeight="1">
      <c r="A259" s="435"/>
      <c r="B259" s="172" t="s">
        <v>250</v>
      </c>
      <c r="C259" s="8"/>
      <c r="D259" s="8"/>
      <c r="E259" s="8"/>
      <c r="F259" s="8">
        <v>100</v>
      </c>
      <c r="G259" s="8">
        <v>0</v>
      </c>
      <c r="H259" s="8">
        <v>100</v>
      </c>
      <c r="I259" s="9"/>
      <c r="J259" s="10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24.95" customHeight="1">
      <c r="A260" s="436"/>
      <c r="B260" s="217" t="s">
        <v>210</v>
      </c>
      <c r="C260" s="215">
        <f>SUM(C261:C266)</f>
        <v>0</v>
      </c>
      <c r="D260" s="215">
        <f>SUM(D261:D266)</f>
        <v>0</v>
      </c>
      <c r="E260" s="215">
        <f>E261</f>
        <v>0</v>
      </c>
      <c r="F260" s="215">
        <f>SUM(F261:F266)</f>
        <v>0</v>
      </c>
      <c r="G260" s="215">
        <f>SUM(G262:G266)</f>
        <v>0</v>
      </c>
      <c r="H260" s="215">
        <f>SUM(H261:H266)</f>
        <v>0</v>
      </c>
      <c r="I260" s="9"/>
      <c r="J260" s="10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24.95" customHeight="1">
      <c r="A261" s="435"/>
      <c r="B261" s="40" t="s">
        <v>211</v>
      </c>
      <c r="C261" s="8"/>
      <c r="D261" s="8">
        <v>0</v>
      </c>
      <c r="E261" s="8">
        <v>0</v>
      </c>
      <c r="F261" s="8"/>
      <c r="G261" s="8"/>
      <c r="H261" s="8"/>
      <c r="I261" s="9"/>
      <c r="J261" s="10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24.95" customHeight="1">
      <c r="A262" s="435"/>
      <c r="B262" s="40" t="s">
        <v>212</v>
      </c>
      <c r="C262" s="8"/>
      <c r="D262" s="8"/>
      <c r="E262" s="8"/>
      <c r="F262" s="8"/>
      <c r="G262" s="8">
        <v>0</v>
      </c>
      <c r="H262" s="8">
        <v>0</v>
      </c>
      <c r="I262" s="9"/>
      <c r="J262" s="10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24.95" customHeight="1">
      <c r="A263" s="435"/>
      <c r="B263" s="40" t="s">
        <v>122</v>
      </c>
      <c r="C263" s="8"/>
      <c r="D263" s="8"/>
      <c r="E263" s="8"/>
      <c r="F263" s="8"/>
      <c r="G263" s="8">
        <v>0</v>
      </c>
      <c r="H263" s="8">
        <v>0</v>
      </c>
      <c r="I263" s="9"/>
      <c r="J263" s="10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24.95" customHeight="1">
      <c r="A264" s="435"/>
      <c r="B264" s="381" t="s">
        <v>283</v>
      </c>
      <c r="C264" s="8"/>
      <c r="D264" s="8"/>
      <c r="E264" s="8"/>
      <c r="F264" s="8"/>
      <c r="G264" s="13" t="s">
        <v>11</v>
      </c>
      <c r="H264" s="8"/>
      <c r="I264" s="9"/>
      <c r="J264" s="10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24.95" customHeight="1">
      <c r="A265" s="435"/>
      <c r="B265" s="40" t="s">
        <v>213</v>
      </c>
      <c r="C265" s="8"/>
      <c r="D265" s="8">
        <v>0</v>
      </c>
      <c r="E265" s="8"/>
      <c r="F265" s="13" t="s">
        <v>11</v>
      </c>
      <c r="G265" s="8"/>
      <c r="H265" s="13" t="s">
        <v>11</v>
      </c>
      <c r="I265" s="9"/>
      <c r="J265" s="10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24.95" customHeight="1">
      <c r="A266" s="435"/>
      <c r="B266" s="40" t="s">
        <v>209</v>
      </c>
      <c r="C266" s="255"/>
      <c r="D266" s="255"/>
      <c r="E266" s="255"/>
      <c r="F266" s="266"/>
      <c r="G266" s="255">
        <v>0</v>
      </c>
      <c r="H266" s="266"/>
      <c r="I266" s="9"/>
      <c r="J266" s="10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24.95" customHeight="1" thickBot="1">
      <c r="A267" s="435"/>
      <c r="B267" s="227" t="s">
        <v>214</v>
      </c>
      <c r="C267" s="313">
        <v>1000</v>
      </c>
      <c r="D267" s="279">
        <v>0</v>
      </c>
      <c r="E267" s="279">
        <v>1000</v>
      </c>
      <c r="F267" s="314"/>
      <c r="G267" s="279"/>
      <c r="H267" s="314"/>
      <c r="I267" s="9"/>
      <c r="J267" s="10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24.95" customHeight="1" thickBot="1">
      <c r="A268" s="435"/>
      <c r="B268" s="227" t="s">
        <v>215</v>
      </c>
      <c r="C268" s="309">
        <v>1500</v>
      </c>
      <c r="D268" s="307">
        <v>2935</v>
      </c>
      <c r="E268" s="307">
        <v>1500</v>
      </c>
      <c r="F268" s="312">
        <v>1500</v>
      </c>
      <c r="G268" s="307">
        <v>2810</v>
      </c>
      <c r="H268" s="312">
        <v>4000</v>
      </c>
      <c r="I268" s="21" t="s">
        <v>11</v>
      </c>
      <c r="J268" s="10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30" customHeight="1" thickBot="1">
      <c r="A269" s="435"/>
      <c r="B269" s="227" t="s">
        <v>216</v>
      </c>
      <c r="C269" s="307">
        <v>1000</v>
      </c>
      <c r="D269" s="307"/>
      <c r="E269" s="307">
        <v>0</v>
      </c>
      <c r="F269" s="307">
        <v>300</v>
      </c>
      <c r="G269" s="307"/>
      <c r="H269" s="307">
        <v>300</v>
      </c>
      <c r="I269" s="9"/>
      <c r="J269" s="10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24.95" customHeight="1">
      <c r="A270" s="437"/>
      <c r="B270" s="183" t="s">
        <v>262</v>
      </c>
      <c r="C270" s="310"/>
      <c r="D270" s="310"/>
      <c r="E270" s="310"/>
      <c r="F270" s="310"/>
      <c r="G270" s="310"/>
      <c r="H270" s="310"/>
      <c r="I270" s="9"/>
      <c r="J270" s="10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24.95" customHeight="1" thickBot="1">
      <c r="A271" s="418" t="s">
        <v>217</v>
      </c>
      <c r="B271" s="419"/>
      <c r="C271" s="257">
        <f t="shared" ref="C271:G271" si="27">SUM(C245:C252,C260,C267:C270)</f>
        <v>6500</v>
      </c>
      <c r="D271" s="257">
        <f t="shared" si="27"/>
        <v>4163.17</v>
      </c>
      <c r="E271" s="257">
        <f t="shared" si="27"/>
        <v>5500</v>
      </c>
      <c r="F271" s="257">
        <f t="shared" si="27"/>
        <v>4550</v>
      </c>
      <c r="G271" s="315">
        <f t="shared" si="27"/>
        <v>5251.21</v>
      </c>
      <c r="H271" s="257">
        <f>SUM(H245:H252,H260,H267:H270)</f>
        <v>7350</v>
      </c>
      <c r="I271" s="9"/>
      <c r="J271" s="10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24.95" customHeight="1">
      <c r="A272" s="483" t="s">
        <v>218</v>
      </c>
      <c r="B272" s="11" t="s">
        <v>219</v>
      </c>
      <c r="C272" s="252"/>
      <c r="D272" s="262" t="s">
        <v>11</v>
      </c>
      <c r="E272" s="252"/>
      <c r="F272" s="252"/>
      <c r="G272" s="252">
        <v>0</v>
      </c>
      <c r="H272" s="252"/>
      <c r="I272" s="9"/>
      <c r="J272" s="10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56" ht="24.95" customHeight="1">
      <c r="A273" s="435"/>
      <c r="B273" s="11" t="s">
        <v>220</v>
      </c>
      <c r="C273" s="8"/>
      <c r="D273" s="8"/>
      <c r="E273" s="8"/>
      <c r="F273" s="8"/>
      <c r="G273" s="8"/>
      <c r="H273" s="8"/>
      <c r="I273" s="9"/>
      <c r="J273" s="10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56" ht="24.95" customHeight="1">
      <c r="A274" s="436"/>
      <c r="B274" s="228" t="s">
        <v>221</v>
      </c>
      <c r="C274" s="180"/>
      <c r="D274" s="180"/>
      <c r="E274" s="180"/>
      <c r="F274" s="180"/>
      <c r="G274" s="180"/>
      <c r="H274" s="180"/>
      <c r="I274" s="186"/>
      <c r="J274" s="10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56" ht="24.95" customHeight="1">
      <c r="A275" s="435"/>
      <c r="B275" s="163" t="s">
        <v>251</v>
      </c>
      <c r="C275" s="8"/>
      <c r="D275" s="8">
        <v>0</v>
      </c>
      <c r="E275" s="8"/>
      <c r="F275" s="8"/>
      <c r="G275" s="8">
        <v>0</v>
      </c>
      <c r="H275" s="8"/>
      <c r="I275" s="9"/>
      <c r="J275" s="10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56" ht="24.95" customHeight="1">
      <c r="A276" s="435"/>
      <c r="B276" s="163" t="s">
        <v>222</v>
      </c>
      <c r="C276" s="8">
        <v>2380</v>
      </c>
      <c r="D276" s="8"/>
      <c r="E276" s="8">
        <v>3000</v>
      </c>
      <c r="F276" s="8">
        <v>3000</v>
      </c>
      <c r="G276" s="8">
        <v>1500</v>
      </c>
      <c r="H276" s="8">
        <v>1500</v>
      </c>
      <c r="I276" s="9"/>
      <c r="J276" s="10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56" ht="24.95" customHeight="1">
      <c r="A277" s="435"/>
      <c r="B277" s="229" t="s">
        <v>223</v>
      </c>
      <c r="C277" s="8">
        <v>2000</v>
      </c>
      <c r="D277" s="8">
        <v>1154.8800000000001</v>
      </c>
      <c r="E277" s="8">
        <v>2000</v>
      </c>
      <c r="F277" s="8">
        <v>2000</v>
      </c>
      <c r="G277" s="8"/>
      <c r="H277" s="8">
        <v>2000</v>
      </c>
      <c r="I277" s="9"/>
      <c r="J277" s="10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56" ht="24.95" customHeight="1" thickBot="1">
      <c r="A278" s="484"/>
      <c r="B278" s="230" t="s">
        <v>263</v>
      </c>
      <c r="C278" s="316"/>
      <c r="D278" s="255"/>
      <c r="E278" s="255"/>
      <c r="F278" s="255"/>
      <c r="G278" s="317">
        <v>795.57</v>
      </c>
      <c r="H278" s="255"/>
      <c r="I278" s="231" t="s">
        <v>264</v>
      </c>
      <c r="J278" s="10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56" ht="24.95" customHeight="1" thickBot="1">
      <c r="A279" s="455" t="s">
        <v>224</v>
      </c>
      <c r="B279" s="456"/>
      <c r="C279" s="257">
        <f t="shared" ref="C279:H279" si="28">SUM(C272:C277)</f>
        <v>4380</v>
      </c>
      <c r="D279" s="257">
        <f t="shared" si="28"/>
        <v>1154.8800000000001</v>
      </c>
      <c r="E279" s="257">
        <f t="shared" si="28"/>
        <v>5000</v>
      </c>
      <c r="F279" s="257">
        <f t="shared" si="28"/>
        <v>5000</v>
      </c>
      <c r="G279" s="319">
        <f>SUM(G272:G278)</f>
        <v>2295.5700000000002</v>
      </c>
      <c r="H279" s="257">
        <f t="shared" si="28"/>
        <v>3500</v>
      </c>
      <c r="I279" s="9"/>
      <c r="J279" s="10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56" ht="24.95" customHeight="1" thickTop="1" thickBot="1">
      <c r="A280" s="243"/>
      <c r="B280" s="401"/>
      <c r="C280" s="402"/>
      <c r="D280" s="402"/>
      <c r="E280" s="402"/>
      <c r="F280" s="402"/>
      <c r="G280" s="403"/>
      <c r="H280" s="402"/>
      <c r="I280" s="9"/>
      <c r="J280" s="76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159"/>
      <c r="W280" s="159"/>
      <c r="X280" s="159"/>
      <c r="Y280" s="159"/>
      <c r="Z280" s="159"/>
      <c r="AA280" s="159"/>
      <c r="AB280" s="159"/>
      <c r="AC280" s="159"/>
      <c r="AD280" s="159"/>
      <c r="AE280" s="159"/>
      <c r="AF280" s="159"/>
      <c r="AG280" s="159"/>
      <c r="AH280" s="159"/>
      <c r="AI280" s="159"/>
      <c r="AJ280" s="159"/>
      <c r="AK280" s="159"/>
      <c r="AL280" s="159"/>
      <c r="AM280" s="159"/>
      <c r="AN280" s="159"/>
      <c r="AO280" s="159"/>
      <c r="AP280" s="159"/>
      <c r="AQ280" s="159"/>
      <c r="AR280" s="159"/>
      <c r="AS280" s="159"/>
      <c r="AT280" s="159"/>
      <c r="AU280" s="159"/>
      <c r="AV280" s="159"/>
      <c r="AW280" s="159"/>
      <c r="AX280" s="159"/>
      <c r="AY280" s="159"/>
      <c r="AZ280" s="159"/>
      <c r="BA280" s="159"/>
      <c r="BB280" s="159"/>
      <c r="BC280" s="159"/>
      <c r="BD280" s="159"/>
      <c r="BE280" s="159"/>
      <c r="BF280" s="159"/>
      <c r="BG280" s="159"/>
      <c r="BH280" s="159"/>
      <c r="BI280" s="159"/>
      <c r="BJ280" s="159"/>
      <c r="BK280" s="159"/>
      <c r="BL280" s="159"/>
      <c r="BM280" s="159"/>
      <c r="BN280" s="159"/>
      <c r="BO280" s="159"/>
      <c r="BP280" s="159"/>
      <c r="BQ280" s="159"/>
      <c r="BR280" s="159"/>
      <c r="BS280" s="159"/>
      <c r="BT280" s="159"/>
      <c r="BU280" s="159"/>
      <c r="BV280" s="159"/>
      <c r="BW280" s="159"/>
      <c r="BX280" s="159"/>
      <c r="BY280" s="159"/>
      <c r="BZ280" s="159"/>
      <c r="CA280" s="159"/>
      <c r="CB280" s="159"/>
      <c r="CC280" s="159"/>
      <c r="CD280" s="159"/>
      <c r="CE280" s="159"/>
      <c r="CF280" s="159"/>
      <c r="CG280" s="159"/>
      <c r="CH280" s="159"/>
      <c r="CI280" s="159"/>
      <c r="CJ280" s="159"/>
      <c r="CK280" s="159"/>
      <c r="CL280" s="159"/>
      <c r="CM280" s="159"/>
      <c r="CN280" s="159"/>
      <c r="CO280" s="159"/>
      <c r="CP280" s="159"/>
      <c r="CQ280" s="159"/>
      <c r="CR280" s="159"/>
      <c r="CS280" s="159"/>
      <c r="CT280" s="159"/>
      <c r="CU280" s="159"/>
      <c r="CV280" s="159"/>
      <c r="CW280" s="159"/>
      <c r="CX280" s="159"/>
      <c r="CY280" s="159"/>
      <c r="CZ280" s="159"/>
      <c r="DA280" s="159"/>
      <c r="DB280" s="159"/>
      <c r="DC280" s="159"/>
      <c r="DD280" s="159"/>
      <c r="DE280" s="159"/>
      <c r="DF280" s="159"/>
      <c r="DG280" s="159"/>
      <c r="DH280" s="159"/>
      <c r="DI280" s="159"/>
      <c r="DJ280" s="159"/>
      <c r="DK280" s="159"/>
      <c r="DL280" s="159"/>
      <c r="DM280" s="159"/>
      <c r="DN280" s="159"/>
      <c r="DO280" s="159"/>
      <c r="DP280" s="159"/>
      <c r="DQ280" s="159"/>
      <c r="DR280" s="159"/>
      <c r="DS280" s="159"/>
      <c r="DT280" s="159"/>
      <c r="DU280" s="159"/>
      <c r="DV280" s="159"/>
      <c r="DW280" s="159"/>
      <c r="DX280" s="159"/>
      <c r="DY280" s="159"/>
      <c r="DZ280" s="159"/>
      <c r="EA280" s="159"/>
      <c r="EB280" s="159"/>
      <c r="EC280" s="159"/>
      <c r="ED280" s="159"/>
      <c r="EE280" s="159"/>
      <c r="EF280" s="159"/>
      <c r="EG280" s="159"/>
      <c r="EH280" s="159"/>
      <c r="EI280" s="159"/>
      <c r="EJ280" s="159"/>
      <c r="EK280" s="159"/>
      <c r="EL280" s="159"/>
      <c r="EM280" s="159"/>
      <c r="EN280" s="159"/>
      <c r="EO280" s="159"/>
      <c r="EP280" s="159"/>
      <c r="EQ280" s="159"/>
      <c r="ER280" s="159"/>
      <c r="ES280" s="159"/>
      <c r="ET280" s="159"/>
      <c r="EU280" s="159"/>
      <c r="EV280" s="159"/>
      <c r="EW280" s="159"/>
      <c r="EX280" s="159"/>
      <c r="EY280" s="159"/>
      <c r="EZ280" s="159"/>
      <c r="FA280" s="159"/>
      <c r="FB280" s="159"/>
      <c r="FC280" s="159"/>
      <c r="FD280" s="159"/>
      <c r="FE280" s="159"/>
      <c r="FF280" s="159"/>
      <c r="FG280" s="159"/>
      <c r="FH280" s="159"/>
      <c r="FI280" s="159"/>
      <c r="FJ280" s="159"/>
      <c r="FK280" s="159"/>
      <c r="FL280" s="159"/>
      <c r="FM280" s="159"/>
      <c r="FN280" s="159"/>
      <c r="FO280" s="159"/>
      <c r="FP280" s="159"/>
      <c r="FQ280" s="159"/>
      <c r="FR280" s="159"/>
      <c r="FS280" s="159"/>
      <c r="FT280" s="159"/>
      <c r="FU280" s="159"/>
      <c r="FV280" s="159"/>
      <c r="FW280" s="159"/>
      <c r="FX280" s="159"/>
      <c r="FY280" s="159"/>
      <c r="FZ280" s="159"/>
      <c r="GA280" s="159"/>
      <c r="GB280" s="159"/>
      <c r="GC280" s="159"/>
      <c r="GD280" s="159"/>
      <c r="GE280" s="159"/>
      <c r="GF280" s="159"/>
      <c r="GG280" s="159"/>
      <c r="GH280" s="159"/>
      <c r="GI280" s="159"/>
      <c r="GJ280" s="159"/>
      <c r="GK280" s="159"/>
      <c r="GL280" s="159"/>
      <c r="GM280" s="159"/>
      <c r="GN280" s="159"/>
      <c r="GO280" s="159"/>
      <c r="GP280" s="159"/>
      <c r="GQ280" s="159"/>
      <c r="GR280" s="159"/>
      <c r="GS280" s="159"/>
      <c r="GT280" s="159"/>
      <c r="GU280" s="159"/>
      <c r="GV280" s="159"/>
      <c r="GW280" s="159"/>
      <c r="GX280" s="159"/>
      <c r="GY280" s="159"/>
      <c r="GZ280" s="159"/>
      <c r="HA280" s="159"/>
      <c r="HB280" s="159"/>
      <c r="HC280" s="159"/>
      <c r="HD280" s="159"/>
      <c r="HE280" s="159"/>
      <c r="HF280" s="159"/>
      <c r="HG280" s="159"/>
      <c r="HH280" s="159"/>
      <c r="HI280" s="159"/>
      <c r="HJ280" s="159"/>
      <c r="HK280" s="159"/>
      <c r="HL280" s="159"/>
      <c r="HM280" s="159"/>
      <c r="HN280" s="159"/>
      <c r="HO280" s="159"/>
      <c r="HP280" s="159"/>
      <c r="HQ280" s="159"/>
      <c r="HR280" s="159"/>
      <c r="HS280" s="159"/>
      <c r="HT280" s="159"/>
      <c r="HU280" s="159"/>
      <c r="HV280" s="159"/>
      <c r="HW280" s="159"/>
      <c r="HX280" s="159"/>
      <c r="HY280" s="159"/>
      <c r="HZ280" s="159"/>
      <c r="IA280" s="159"/>
      <c r="IB280" s="159"/>
      <c r="IC280" s="159"/>
      <c r="ID280" s="159"/>
      <c r="IE280" s="159"/>
      <c r="IF280" s="159"/>
      <c r="IG280" s="159"/>
      <c r="IH280" s="159"/>
      <c r="II280" s="159"/>
      <c r="IJ280" s="159"/>
      <c r="IK280" s="159"/>
      <c r="IL280" s="159"/>
      <c r="IM280" s="159"/>
      <c r="IN280" s="159"/>
      <c r="IO280" s="159"/>
      <c r="IP280" s="159"/>
      <c r="IQ280" s="159"/>
      <c r="IR280" s="159"/>
      <c r="IS280" s="159"/>
      <c r="IT280" s="159"/>
      <c r="IU280" s="159"/>
      <c r="IV280" s="159"/>
    </row>
    <row r="281" spans="1:256" ht="24.95" customHeight="1" thickTop="1" thickBot="1">
      <c r="A281" s="243"/>
      <c r="B281" s="404" t="s">
        <v>272</v>
      </c>
      <c r="C281" s="405">
        <f t="shared" ref="C281:H281" si="29">SUM(C115,C122,C130,C140,C157,C174,C183,C190,C199,C207,C217,C227,C241,C242,C248,249,C250,C252,C260,C267,C268,C269,C270,C279)</f>
        <v>73629</v>
      </c>
      <c r="D281" s="406">
        <f t="shared" si="29"/>
        <v>33382.199999999997</v>
      </c>
      <c r="E281" s="407">
        <f t="shared" si="29"/>
        <v>58994</v>
      </c>
      <c r="F281" s="405">
        <f t="shared" si="29"/>
        <v>72845.48</v>
      </c>
      <c r="G281" s="406">
        <f t="shared" si="29"/>
        <v>40499.42</v>
      </c>
      <c r="H281" s="407">
        <f t="shared" si="29"/>
        <v>76174</v>
      </c>
      <c r="I281" s="9"/>
      <c r="J281" s="76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159"/>
      <c r="W281" s="159"/>
      <c r="X281" s="159"/>
      <c r="Y281" s="159"/>
      <c r="Z281" s="159"/>
      <c r="AA281" s="159"/>
      <c r="AB281" s="159"/>
      <c r="AC281" s="159"/>
      <c r="AD281" s="159"/>
      <c r="AE281" s="159"/>
      <c r="AF281" s="159"/>
      <c r="AG281" s="159"/>
      <c r="AH281" s="159"/>
      <c r="AI281" s="159"/>
      <c r="AJ281" s="159"/>
      <c r="AK281" s="159"/>
      <c r="AL281" s="159"/>
      <c r="AM281" s="159"/>
      <c r="AN281" s="159"/>
      <c r="AO281" s="159"/>
      <c r="AP281" s="159"/>
      <c r="AQ281" s="159"/>
      <c r="AR281" s="159"/>
      <c r="AS281" s="159"/>
      <c r="AT281" s="159"/>
      <c r="AU281" s="159"/>
      <c r="AV281" s="159"/>
      <c r="AW281" s="159"/>
      <c r="AX281" s="159"/>
      <c r="AY281" s="159"/>
      <c r="AZ281" s="159"/>
      <c r="BA281" s="159"/>
      <c r="BB281" s="159"/>
      <c r="BC281" s="159"/>
      <c r="BD281" s="159"/>
      <c r="BE281" s="159"/>
      <c r="BF281" s="159"/>
      <c r="BG281" s="159"/>
      <c r="BH281" s="159"/>
      <c r="BI281" s="159"/>
      <c r="BJ281" s="159"/>
      <c r="BK281" s="159"/>
      <c r="BL281" s="159"/>
      <c r="BM281" s="159"/>
      <c r="BN281" s="159"/>
      <c r="BO281" s="159"/>
      <c r="BP281" s="159"/>
      <c r="BQ281" s="159"/>
      <c r="BR281" s="159"/>
      <c r="BS281" s="159"/>
      <c r="BT281" s="159"/>
      <c r="BU281" s="159"/>
      <c r="BV281" s="159"/>
      <c r="BW281" s="159"/>
      <c r="BX281" s="159"/>
      <c r="BY281" s="159"/>
      <c r="BZ281" s="159"/>
      <c r="CA281" s="159"/>
      <c r="CB281" s="159"/>
      <c r="CC281" s="159"/>
      <c r="CD281" s="159"/>
      <c r="CE281" s="159"/>
      <c r="CF281" s="159"/>
      <c r="CG281" s="159"/>
      <c r="CH281" s="159"/>
      <c r="CI281" s="159"/>
      <c r="CJ281" s="159"/>
      <c r="CK281" s="159"/>
      <c r="CL281" s="159"/>
      <c r="CM281" s="159"/>
      <c r="CN281" s="159"/>
      <c r="CO281" s="159"/>
      <c r="CP281" s="159"/>
      <c r="CQ281" s="159"/>
      <c r="CR281" s="159"/>
      <c r="CS281" s="159"/>
      <c r="CT281" s="159"/>
      <c r="CU281" s="159"/>
      <c r="CV281" s="159"/>
      <c r="CW281" s="159"/>
      <c r="CX281" s="159"/>
      <c r="CY281" s="159"/>
      <c r="CZ281" s="159"/>
      <c r="DA281" s="159"/>
      <c r="DB281" s="159"/>
      <c r="DC281" s="159"/>
      <c r="DD281" s="159"/>
      <c r="DE281" s="159"/>
      <c r="DF281" s="159"/>
      <c r="DG281" s="159"/>
      <c r="DH281" s="159"/>
      <c r="DI281" s="159"/>
      <c r="DJ281" s="159"/>
      <c r="DK281" s="159"/>
      <c r="DL281" s="159"/>
      <c r="DM281" s="159"/>
      <c r="DN281" s="159"/>
      <c r="DO281" s="159"/>
      <c r="DP281" s="159"/>
      <c r="DQ281" s="159"/>
      <c r="DR281" s="159"/>
      <c r="DS281" s="159"/>
      <c r="DT281" s="159"/>
      <c r="DU281" s="159"/>
      <c r="DV281" s="159"/>
      <c r="DW281" s="159"/>
      <c r="DX281" s="159"/>
      <c r="DY281" s="159"/>
      <c r="DZ281" s="159"/>
      <c r="EA281" s="159"/>
      <c r="EB281" s="159"/>
      <c r="EC281" s="159"/>
      <c r="ED281" s="159"/>
      <c r="EE281" s="159"/>
      <c r="EF281" s="159"/>
      <c r="EG281" s="159"/>
      <c r="EH281" s="159"/>
      <c r="EI281" s="159"/>
      <c r="EJ281" s="159"/>
      <c r="EK281" s="159"/>
      <c r="EL281" s="159"/>
      <c r="EM281" s="159"/>
      <c r="EN281" s="159"/>
      <c r="EO281" s="159"/>
      <c r="EP281" s="159"/>
      <c r="EQ281" s="159"/>
      <c r="ER281" s="159"/>
      <c r="ES281" s="159"/>
      <c r="ET281" s="159"/>
      <c r="EU281" s="159"/>
      <c r="EV281" s="159"/>
      <c r="EW281" s="159"/>
      <c r="EX281" s="159"/>
      <c r="EY281" s="159"/>
      <c r="EZ281" s="159"/>
      <c r="FA281" s="159"/>
      <c r="FB281" s="159"/>
      <c r="FC281" s="159"/>
      <c r="FD281" s="159"/>
      <c r="FE281" s="159"/>
      <c r="FF281" s="159"/>
      <c r="FG281" s="159"/>
      <c r="FH281" s="159"/>
      <c r="FI281" s="159"/>
      <c r="FJ281" s="159"/>
      <c r="FK281" s="159"/>
      <c r="FL281" s="159"/>
      <c r="FM281" s="159"/>
      <c r="FN281" s="159"/>
      <c r="FO281" s="159"/>
      <c r="FP281" s="159"/>
      <c r="FQ281" s="159"/>
      <c r="FR281" s="159"/>
      <c r="FS281" s="159"/>
      <c r="FT281" s="159"/>
      <c r="FU281" s="159"/>
      <c r="FV281" s="159"/>
      <c r="FW281" s="159"/>
      <c r="FX281" s="159"/>
      <c r="FY281" s="159"/>
      <c r="FZ281" s="159"/>
      <c r="GA281" s="159"/>
      <c r="GB281" s="159"/>
      <c r="GC281" s="159"/>
      <c r="GD281" s="159"/>
      <c r="GE281" s="159"/>
      <c r="GF281" s="159"/>
      <c r="GG281" s="159"/>
      <c r="GH281" s="159"/>
      <c r="GI281" s="159"/>
      <c r="GJ281" s="159"/>
      <c r="GK281" s="159"/>
      <c r="GL281" s="159"/>
      <c r="GM281" s="159"/>
      <c r="GN281" s="159"/>
      <c r="GO281" s="159"/>
      <c r="GP281" s="159"/>
      <c r="GQ281" s="159"/>
      <c r="GR281" s="159"/>
      <c r="GS281" s="159"/>
      <c r="GT281" s="159"/>
      <c r="GU281" s="159"/>
      <c r="GV281" s="159"/>
      <c r="GW281" s="159"/>
      <c r="GX281" s="159"/>
      <c r="GY281" s="159"/>
      <c r="GZ281" s="159"/>
      <c r="HA281" s="159"/>
      <c r="HB281" s="159"/>
      <c r="HC281" s="159"/>
      <c r="HD281" s="159"/>
      <c r="HE281" s="159"/>
      <c r="HF281" s="159"/>
      <c r="HG281" s="159"/>
      <c r="HH281" s="159"/>
      <c r="HI281" s="159"/>
      <c r="HJ281" s="159"/>
      <c r="HK281" s="159"/>
      <c r="HL281" s="159"/>
      <c r="HM281" s="159"/>
      <c r="HN281" s="159"/>
      <c r="HO281" s="159"/>
      <c r="HP281" s="159"/>
      <c r="HQ281" s="159"/>
      <c r="HR281" s="159"/>
      <c r="HS281" s="159"/>
      <c r="HT281" s="159"/>
      <c r="HU281" s="159"/>
      <c r="HV281" s="159"/>
      <c r="HW281" s="159"/>
      <c r="HX281" s="159"/>
      <c r="HY281" s="159"/>
      <c r="HZ281" s="159"/>
      <c r="IA281" s="159"/>
      <c r="IB281" s="159"/>
      <c r="IC281" s="159"/>
      <c r="ID281" s="159"/>
      <c r="IE281" s="159"/>
      <c r="IF281" s="159"/>
      <c r="IG281" s="159"/>
      <c r="IH281" s="159"/>
      <c r="II281" s="159"/>
      <c r="IJ281" s="159"/>
      <c r="IK281" s="159"/>
      <c r="IL281" s="159"/>
      <c r="IM281" s="159"/>
      <c r="IN281" s="159"/>
      <c r="IO281" s="159"/>
      <c r="IP281" s="159"/>
      <c r="IQ281" s="159"/>
      <c r="IR281" s="159"/>
      <c r="IS281" s="159"/>
      <c r="IT281" s="159"/>
      <c r="IU281" s="159"/>
      <c r="IV281" s="159"/>
    </row>
    <row r="282" spans="1:256" ht="24.95" customHeight="1" thickTop="1" thickBot="1">
      <c r="A282" s="243"/>
      <c r="B282" s="242"/>
      <c r="C282" s="270"/>
      <c r="D282" s="270"/>
      <c r="E282" s="270"/>
      <c r="F282" s="270"/>
      <c r="G282" s="318"/>
      <c r="H282" s="270"/>
      <c r="I282" s="9"/>
      <c r="J282" s="76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159"/>
      <c r="W282" s="159"/>
      <c r="X282" s="159"/>
      <c r="Y282" s="159"/>
      <c r="Z282" s="159"/>
      <c r="AA282" s="159"/>
      <c r="AB282" s="159"/>
      <c r="AC282" s="159"/>
      <c r="AD282" s="159"/>
      <c r="AE282" s="159"/>
      <c r="AF282" s="159"/>
      <c r="AG282" s="159"/>
      <c r="AH282" s="159"/>
      <c r="AI282" s="159"/>
      <c r="AJ282" s="159"/>
      <c r="AK282" s="159"/>
      <c r="AL282" s="159"/>
      <c r="AM282" s="159"/>
      <c r="AN282" s="159"/>
      <c r="AO282" s="159"/>
      <c r="AP282" s="159"/>
      <c r="AQ282" s="159"/>
      <c r="AR282" s="159"/>
      <c r="AS282" s="159"/>
      <c r="AT282" s="159"/>
      <c r="AU282" s="159"/>
      <c r="AV282" s="159"/>
      <c r="AW282" s="159"/>
      <c r="AX282" s="159"/>
      <c r="AY282" s="159"/>
      <c r="AZ282" s="159"/>
      <c r="BA282" s="159"/>
      <c r="BB282" s="159"/>
      <c r="BC282" s="159"/>
      <c r="BD282" s="159"/>
      <c r="BE282" s="159"/>
      <c r="BF282" s="159"/>
      <c r="BG282" s="159"/>
      <c r="BH282" s="159"/>
      <c r="BI282" s="159"/>
      <c r="BJ282" s="159"/>
      <c r="BK282" s="159"/>
      <c r="BL282" s="159"/>
      <c r="BM282" s="159"/>
      <c r="BN282" s="159"/>
      <c r="BO282" s="159"/>
      <c r="BP282" s="159"/>
      <c r="BQ282" s="159"/>
      <c r="BR282" s="159"/>
      <c r="BS282" s="159"/>
      <c r="BT282" s="159"/>
      <c r="BU282" s="159"/>
      <c r="BV282" s="159"/>
      <c r="BW282" s="159"/>
      <c r="BX282" s="159"/>
      <c r="BY282" s="159"/>
      <c r="BZ282" s="159"/>
      <c r="CA282" s="159"/>
      <c r="CB282" s="159"/>
      <c r="CC282" s="159"/>
      <c r="CD282" s="159"/>
      <c r="CE282" s="159"/>
      <c r="CF282" s="159"/>
      <c r="CG282" s="159"/>
      <c r="CH282" s="159"/>
      <c r="CI282" s="159"/>
      <c r="CJ282" s="159"/>
      <c r="CK282" s="159"/>
      <c r="CL282" s="159"/>
      <c r="CM282" s="159"/>
      <c r="CN282" s="159"/>
      <c r="CO282" s="159"/>
      <c r="CP282" s="159"/>
      <c r="CQ282" s="159"/>
      <c r="CR282" s="159"/>
      <c r="CS282" s="159"/>
      <c r="CT282" s="159"/>
      <c r="CU282" s="159"/>
      <c r="CV282" s="159"/>
      <c r="CW282" s="159"/>
      <c r="CX282" s="159"/>
      <c r="CY282" s="159"/>
      <c r="CZ282" s="159"/>
      <c r="DA282" s="159"/>
      <c r="DB282" s="159"/>
      <c r="DC282" s="159"/>
      <c r="DD282" s="159"/>
      <c r="DE282" s="159"/>
      <c r="DF282" s="159"/>
      <c r="DG282" s="159"/>
      <c r="DH282" s="159"/>
      <c r="DI282" s="159"/>
      <c r="DJ282" s="159"/>
      <c r="DK282" s="159"/>
      <c r="DL282" s="159"/>
      <c r="DM282" s="159"/>
      <c r="DN282" s="159"/>
      <c r="DO282" s="159"/>
      <c r="DP282" s="159"/>
      <c r="DQ282" s="159"/>
      <c r="DR282" s="159"/>
      <c r="DS282" s="159"/>
      <c r="DT282" s="159"/>
      <c r="DU282" s="159"/>
      <c r="DV282" s="159"/>
      <c r="DW282" s="159"/>
      <c r="DX282" s="159"/>
      <c r="DY282" s="159"/>
      <c r="DZ282" s="159"/>
      <c r="EA282" s="159"/>
      <c r="EB282" s="159"/>
      <c r="EC282" s="159"/>
      <c r="ED282" s="159"/>
      <c r="EE282" s="159"/>
      <c r="EF282" s="159"/>
      <c r="EG282" s="159"/>
      <c r="EH282" s="159"/>
      <c r="EI282" s="159"/>
      <c r="EJ282" s="159"/>
      <c r="EK282" s="159"/>
      <c r="EL282" s="159"/>
      <c r="EM282" s="159"/>
      <c r="EN282" s="159"/>
      <c r="EO282" s="159"/>
      <c r="EP282" s="159"/>
      <c r="EQ282" s="159"/>
      <c r="ER282" s="159"/>
      <c r="ES282" s="159"/>
      <c r="ET282" s="159"/>
      <c r="EU282" s="159"/>
      <c r="EV282" s="159"/>
      <c r="EW282" s="159"/>
      <c r="EX282" s="159"/>
      <c r="EY282" s="159"/>
      <c r="EZ282" s="159"/>
      <c r="FA282" s="159"/>
      <c r="FB282" s="159"/>
      <c r="FC282" s="159"/>
      <c r="FD282" s="159"/>
      <c r="FE282" s="159"/>
      <c r="FF282" s="159"/>
      <c r="FG282" s="159"/>
      <c r="FH282" s="159"/>
      <c r="FI282" s="159"/>
      <c r="FJ282" s="159"/>
      <c r="FK282" s="159"/>
      <c r="FL282" s="159"/>
      <c r="FM282" s="159"/>
      <c r="FN282" s="159"/>
      <c r="FO282" s="159"/>
      <c r="FP282" s="159"/>
      <c r="FQ282" s="159"/>
      <c r="FR282" s="159"/>
      <c r="FS282" s="159"/>
      <c r="FT282" s="159"/>
      <c r="FU282" s="159"/>
      <c r="FV282" s="159"/>
      <c r="FW282" s="159"/>
      <c r="FX282" s="159"/>
      <c r="FY282" s="159"/>
      <c r="FZ282" s="159"/>
      <c r="GA282" s="159"/>
      <c r="GB282" s="159"/>
      <c r="GC282" s="159"/>
      <c r="GD282" s="159"/>
      <c r="GE282" s="159"/>
      <c r="GF282" s="159"/>
      <c r="GG282" s="159"/>
      <c r="GH282" s="159"/>
      <c r="GI282" s="159"/>
      <c r="GJ282" s="159"/>
      <c r="GK282" s="159"/>
      <c r="GL282" s="159"/>
      <c r="GM282" s="159"/>
      <c r="GN282" s="159"/>
      <c r="GO282" s="159"/>
      <c r="GP282" s="159"/>
      <c r="GQ282" s="159"/>
      <c r="GR282" s="159"/>
      <c r="GS282" s="159"/>
      <c r="GT282" s="159"/>
      <c r="GU282" s="159"/>
      <c r="GV282" s="159"/>
      <c r="GW282" s="159"/>
      <c r="GX282" s="159"/>
      <c r="GY282" s="159"/>
      <c r="GZ282" s="159"/>
      <c r="HA282" s="159"/>
      <c r="HB282" s="159"/>
      <c r="HC282" s="159"/>
      <c r="HD282" s="159"/>
      <c r="HE282" s="159"/>
      <c r="HF282" s="159"/>
      <c r="HG282" s="159"/>
      <c r="HH282" s="159"/>
      <c r="HI282" s="159"/>
      <c r="HJ282" s="159"/>
      <c r="HK282" s="159"/>
      <c r="HL282" s="159"/>
      <c r="HM282" s="159"/>
      <c r="HN282" s="159"/>
      <c r="HO282" s="159"/>
      <c r="HP282" s="159"/>
      <c r="HQ282" s="159"/>
      <c r="HR282" s="159"/>
      <c r="HS282" s="159"/>
      <c r="HT282" s="159"/>
      <c r="HU282" s="159"/>
      <c r="HV282" s="159"/>
      <c r="HW282" s="159"/>
      <c r="HX282" s="159"/>
      <c r="HY282" s="159"/>
      <c r="HZ282" s="159"/>
      <c r="IA282" s="159"/>
      <c r="IB282" s="159"/>
      <c r="IC282" s="159"/>
      <c r="ID282" s="159"/>
      <c r="IE282" s="159"/>
      <c r="IF282" s="159"/>
      <c r="IG282" s="159"/>
      <c r="IH282" s="159"/>
      <c r="II282" s="159"/>
      <c r="IJ282" s="159"/>
      <c r="IK282" s="159"/>
      <c r="IL282" s="159"/>
      <c r="IM282" s="159"/>
      <c r="IN282" s="159"/>
      <c r="IO282" s="159"/>
      <c r="IP282" s="159"/>
      <c r="IQ282" s="159"/>
      <c r="IR282" s="159"/>
      <c r="IS282" s="159"/>
      <c r="IT282" s="159"/>
      <c r="IU282" s="159"/>
      <c r="IV282" s="159"/>
    </row>
    <row r="283" spans="1:256" ht="24.95" customHeight="1" thickTop="1" thickBot="1">
      <c r="A283" s="446" t="s">
        <v>225</v>
      </c>
      <c r="B283" s="447"/>
      <c r="C283" s="28">
        <f t="shared" ref="C283:H283" si="30">C12+C16+C21+C45+C53+C69+C74+C85+C91+C105+C106+C243+C271+C279</f>
        <v>390736.66000000003</v>
      </c>
      <c r="D283" s="321">
        <f t="shared" si="30"/>
        <v>335541.17</v>
      </c>
      <c r="E283" s="320">
        <f t="shared" si="30"/>
        <v>434429.16</v>
      </c>
      <c r="F283" s="28">
        <f t="shared" si="30"/>
        <v>409220.75</v>
      </c>
      <c r="G283" s="321">
        <f t="shared" si="30"/>
        <v>405528.15000000008</v>
      </c>
      <c r="H283" s="320">
        <f t="shared" si="30"/>
        <v>434429.16000000003</v>
      </c>
      <c r="I283" s="75" t="s">
        <v>11</v>
      </c>
      <c r="J283" s="76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</row>
    <row r="284" spans="1:256" ht="15" customHeight="1" thickTop="1">
      <c r="A284" s="78"/>
      <c r="B284" s="79"/>
      <c r="C284" s="68"/>
      <c r="D284" s="80"/>
      <c r="E284" s="185"/>
      <c r="F284" s="186"/>
      <c r="G284" s="187"/>
      <c r="H284" s="9"/>
      <c r="I284" s="9"/>
      <c r="J284" s="81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3"/>
    </row>
    <row r="285" spans="1:256" ht="14.1" customHeight="1">
      <c r="A285" s="84"/>
      <c r="B285" s="85"/>
      <c r="C285" s="68"/>
      <c r="D285" s="80"/>
      <c r="E285" s="186"/>
      <c r="F285" s="186"/>
      <c r="G285" s="187"/>
      <c r="H285" s="9"/>
      <c r="I285" s="9"/>
      <c r="J285" s="81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3"/>
    </row>
    <row r="286" spans="1:256" ht="13.9" customHeight="1">
      <c r="A286" s="84"/>
      <c r="B286" s="87"/>
      <c r="C286" s="88" t="s">
        <v>11</v>
      </c>
      <c r="D286" s="86" t="s">
        <v>11</v>
      </c>
      <c r="E286" s="184">
        <f>E283-H283</f>
        <v>0</v>
      </c>
      <c r="F286" s="189" t="s">
        <v>11</v>
      </c>
      <c r="G286" s="441" t="s">
        <v>11</v>
      </c>
      <c r="H286" s="9"/>
      <c r="I286" s="9"/>
      <c r="J286" s="81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3"/>
    </row>
    <row r="287" spans="1:256" ht="14.1" customHeight="1">
      <c r="A287" s="84"/>
      <c r="B287" s="87"/>
      <c r="C287" s="68"/>
      <c r="D287" s="86" t="s">
        <v>11</v>
      </c>
      <c r="E287" s="186"/>
      <c r="F287" s="186"/>
      <c r="G287" s="442"/>
      <c r="H287" s="9"/>
      <c r="I287" s="9"/>
      <c r="J287" s="81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3"/>
    </row>
    <row r="288" spans="1:256" ht="14.1" customHeight="1">
      <c r="A288" s="84"/>
      <c r="B288" s="87"/>
      <c r="C288" s="68"/>
      <c r="D288" s="86" t="s">
        <v>11</v>
      </c>
      <c r="E288" s="188"/>
      <c r="F288" s="186"/>
      <c r="G288" s="442"/>
      <c r="H288" s="9"/>
      <c r="I288" s="9"/>
      <c r="J288" s="81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3"/>
    </row>
    <row r="289" spans="1:21" ht="14.1" customHeight="1">
      <c r="A289" s="84"/>
      <c r="B289" s="87"/>
      <c r="C289" s="68"/>
      <c r="D289" s="80"/>
      <c r="E289" s="190"/>
      <c r="F289" s="186"/>
      <c r="G289" s="442"/>
      <c r="H289" s="9"/>
      <c r="I289" s="9"/>
      <c r="J289" s="81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3"/>
    </row>
    <row r="290" spans="1:21" ht="14.1" customHeight="1">
      <c r="A290" s="84"/>
      <c r="B290" s="87"/>
      <c r="C290" s="89"/>
      <c r="D290" s="90"/>
      <c r="E290" s="191"/>
      <c r="F290" s="192"/>
      <c r="G290" s="193"/>
      <c r="H290" s="91"/>
      <c r="I290" s="9"/>
      <c r="J290" s="81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3"/>
    </row>
    <row r="291" spans="1:21" ht="14.1" customHeight="1">
      <c r="A291" s="84"/>
      <c r="B291" s="87"/>
      <c r="C291" s="92"/>
      <c r="D291" s="93"/>
      <c r="E291" s="194"/>
      <c r="F291" s="195"/>
      <c r="G291" s="196"/>
      <c r="H291" s="94"/>
      <c r="I291" s="95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3"/>
    </row>
    <row r="292" spans="1:21" ht="14.1" customHeight="1">
      <c r="A292" s="84"/>
      <c r="B292" s="87"/>
      <c r="C292" s="92"/>
      <c r="D292" s="93"/>
      <c r="E292" s="194"/>
      <c r="F292" s="195"/>
      <c r="G292" s="196"/>
      <c r="H292" s="94"/>
      <c r="I292" s="94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3"/>
    </row>
    <row r="293" spans="1:21" ht="14.1" customHeight="1">
      <c r="A293" s="84"/>
      <c r="B293" s="87"/>
      <c r="C293" s="92"/>
      <c r="D293" s="93"/>
      <c r="E293" s="194"/>
      <c r="F293" s="195"/>
      <c r="G293" s="196"/>
      <c r="H293" s="94"/>
      <c r="I293" s="94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3"/>
    </row>
    <row r="294" spans="1:21" ht="14.1" customHeight="1">
      <c r="A294" s="84"/>
      <c r="B294" s="87"/>
      <c r="C294" s="92"/>
      <c r="D294" s="93"/>
      <c r="E294" s="194"/>
      <c r="F294" s="195"/>
      <c r="G294" s="196"/>
      <c r="H294" s="94"/>
      <c r="I294" s="94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3"/>
    </row>
    <row r="295" spans="1:21" ht="14.1" customHeight="1">
      <c r="A295" s="84"/>
      <c r="B295" s="87"/>
      <c r="C295" s="92"/>
      <c r="D295" s="93"/>
      <c r="E295" s="194"/>
      <c r="F295" s="195"/>
      <c r="G295" s="196"/>
      <c r="H295" s="94"/>
      <c r="I295" s="94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3"/>
    </row>
    <row r="296" spans="1:21" ht="14.1" customHeight="1">
      <c r="A296" s="84"/>
      <c r="B296" s="87"/>
      <c r="C296" s="92"/>
      <c r="D296" s="93"/>
      <c r="E296" s="194"/>
      <c r="F296" s="195"/>
      <c r="G296" s="196"/>
      <c r="H296" s="94"/>
      <c r="I296" s="94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3"/>
    </row>
    <row r="297" spans="1:21" ht="14.1" customHeight="1">
      <c r="A297" s="84"/>
      <c r="B297" s="87"/>
      <c r="C297" s="96"/>
      <c r="D297" s="97"/>
      <c r="E297" s="197"/>
      <c r="F297" s="197"/>
      <c r="G297" s="198"/>
      <c r="H297" s="94"/>
      <c r="I297" s="94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3"/>
    </row>
    <row r="298" spans="1:21" ht="14.1" customHeight="1">
      <c r="A298" s="84"/>
      <c r="B298" s="87"/>
      <c r="C298" s="96"/>
      <c r="D298" s="97"/>
      <c r="E298" s="197"/>
      <c r="F298" s="197"/>
      <c r="G298" s="198"/>
      <c r="H298" s="94"/>
      <c r="I298" s="94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3"/>
    </row>
    <row r="299" spans="1:21" ht="14.1" customHeight="1">
      <c r="A299" s="84"/>
      <c r="B299" s="87"/>
      <c r="C299" s="96"/>
      <c r="D299" s="97"/>
      <c r="E299" s="197"/>
      <c r="F299" s="197"/>
      <c r="G299" s="198"/>
      <c r="H299" s="94"/>
      <c r="I299" s="94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3"/>
    </row>
    <row r="300" spans="1:21" ht="14.1" customHeight="1">
      <c r="A300" s="84"/>
      <c r="B300" s="87"/>
      <c r="C300" s="96"/>
      <c r="D300" s="97"/>
      <c r="E300" s="197"/>
      <c r="F300" s="197"/>
      <c r="G300" s="198"/>
      <c r="H300" s="94"/>
      <c r="I300" s="94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3"/>
    </row>
    <row r="301" spans="1:21" ht="14.1" customHeight="1">
      <c r="A301" s="84"/>
      <c r="B301" s="87"/>
      <c r="C301" s="96"/>
      <c r="D301" s="97"/>
      <c r="E301" s="197"/>
      <c r="F301" s="197"/>
      <c r="G301" s="198"/>
      <c r="H301" s="94"/>
      <c r="I301" s="94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3"/>
    </row>
    <row r="302" spans="1:21" ht="14.1" customHeight="1">
      <c r="A302" s="84"/>
      <c r="B302" s="87"/>
      <c r="C302" s="96"/>
      <c r="D302" s="97"/>
      <c r="E302" s="197"/>
      <c r="F302" s="197"/>
      <c r="G302" s="198"/>
      <c r="H302" s="94"/>
      <c r="I302" s="94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3"/>
    </row>
    <row r="303" spans="1:21" ht="14.1" customHeight="1">
      <c r="A303" s="84"/>
      <c r="B303" s="87"/>
      <c r="C303" s="96"/>
      <c r="D303" s="97"/>
      <c r="E303" s="197"/>
      <c r="F303" s="197"/>
      <c r="G303" s="198"/>
      <c r="H303" s="94"/>
      <c r="I303" s="94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3"/>
    </row>
    <row r="304" spans="1:21" ht="14.1" customHeight="1">
      <c r="A304" s="84"/>
      <c r="B304" s="87"/>
      <c r="C304" s="96"/>
      <c r="D304" s="97"/>
      <c r="E304" s="197"/>
      <c r="F304" s="197"/>
      <c r="G304" s="198"/>
      <c r="H304" s="94"/>
      <c r="I304" s="94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3"/>
    </row>
    <row r="305" spans="1:21" ht="14.1" customHeight="1">
      <c r="A305" s="84"/>
      <c r="B305" s="87"/>
      <c r="C305" s="96"/>
      <c r="D305" s="97"/>
      <c r="E305" s="197"/>
      <c r="F305" s="197"/>
      <c r="G305" s="198"/>
      <c r="H305" s="94"/>
      <c r="I305" s="94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3"/>
    </row>
    <row r="306" spans="1:21" ht="14.1" customHeight="1">
      <c r="A306" s="84"/>
      <c r="B306" s="87"/>
      <c r="C306" s="96"/>
      <c r="D306" s="97"/>
      <c r="E306" s="197"/>
      <c r="F306" s="197"/>
      <c r="G306" s="198"/>
      <c r="H306" s="94"/>
      <c r="I306" s="94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3"/>
    </row>
    <row r="307" spans="1:21" ht="14.1" customHeight="1">
      <c r="A307" s="84"/>
      <c r="B307" s="87"/>
      <c r="C307" s="96"/>
      <c r="D307" s="97"/>
      <c r="E307" s="197"/>
      <c r="F307" s="197"/>
      <c r="G307" s="198"/>
      <c r="H307" s="94"/>
      <c r="I307" s="94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3"/>
    </row>
    <row r="308" spans="1:21" ht="14.1" customHeight="1">
      <c r="A308" s="84"/>
      <c r="B308" s="87"/>
      <c r="C308" s="96"/>
      <c r="D308" s="97"/>
      <c r="E308" s="197"/>
      <c r="F308" s="197"/>
      <c r="G308" s="198"/>
      <c r="H308" s="94"/>
      <c r="I308" s="94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3"/>
    </row>
    <row r="309" spans="1:21" ht="14.1" customHeight="1">
      <c r="A309" s="84"/>
      <c r="B309" s="87"/>
      <c r="C309" s="96"/>
      <c r="D309" s="97"/>
      <c r="E309" s="197"/>
      <c r="F309" s="197"/>
      <c r="G309" s="198"/>
      <c r="H309" s="94"/>
      <c r="I309" s="94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3"/>
    </row>
    <row r="310" spans="1:21" ht="14.1" customHeight="1">
      <c r="A310" s="84"/>
      <c r="B310" s="87"/>
      <c r="C310" s="96"/>
      <c r="D310" s="97"/>
      <c r="E310" s="197"/>
      <c r="F310" s="197"/>
      <c r="G310" s="198"/>
      <c r="H310" s="94"/>
      <c r="I310" s="94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3"/>
    </row>
    <row r="311" spans="1:21" ht="14.1" customHeight="1">
      <c r="A311" s="84"/>
      <c r="B311" s="87"/>
      <c r="C311" s="96"/>
      <c r="D311" s="97"/>
      <c r="E311" s="197"/>
      <c r="F311" s="197"/>
      <c r="G311" s="198"/>
      <c r="H311" s="94"/>
      <c r="I311" s="94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3"/>
    </row>
    <row r="312" spans="1:21" ht="14.1" customHeight="1">
      <c r="A312" s="84"/>
      <c r="B312" s="87"/>
      <c r="C312" s="96"/>
      <c r="D312" s="97"/>
      <c r="E312" s="197"/>
      <c r="F312" s="197"/>
      <c r="G312" s="198"/>
      <c r="H312" s="94"/>
      <c r="I312" s="94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3"/>
    </row>
    <row r="313" spans="1:21" ht="14.1" customHeight="1">
      <c r="A313" s="84"/>
      <c r="B313" s="87"/>
      <c r="C313" s="96"/>
      <c r="D313" s="97"/>
      <c r="E313" s="197"/>
      <c r="F313" s="197"/>
      <c r="G313" s="198"/>
      <c r="H313" s="94"/>
      <c r="I313" s="94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3"/>
    </row>
    <row r="314" spans="1:21" ht="14.1" customHeight="1">
      <c r="A314" s="84"/>
      <c r="B314" s="87"/>
      <c r="C314" s="96"/>
      <c r="D314" s="97"/>
      <c r="E314" s="197"/>
      <c r="F314" s="197"/>
      <c r="G314" s="198"/>
      <c r="H314" s="94"/>
      <c r="I314" s="94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3"/>
    </row>
    <row r="315" spans="1:21" ht="14.1" customHeight="1">
      <c r="A315" s="84"/>
      <c r="B315" s="87"/>
      <c r="C315" s="96"/>
      <c r="D315" s="97"/>
      <c r="E315" s="197"/>
      <c r="F315" s="197"/>
      <c r="G315" s="198"/>
      <c r="H315" s="94"/>
      <c r="I315" s="94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3"/>
    </row>
    <row r="316" spans="1:21" ht="14.1" customHeight="1">
      <c r="A316" s="84"/>
      <c r="B316" s="87"/>
      <c r="C316" s="96"/>
      <c r="D316" s="97"/>
      <c r="E316" s="197"/>
      <c r="F316" s="197"/>
      <c r="G316" s="198"/>
      <c r="H316" s="94"/>
      <c r="I316" s="94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3"/>
    </row>
    <row r="317" spans="1:21" ht="14.1" customHeight="1">
      <c r="A317" s="84"/>
      <c r="B317" s="87"/>
      <c r="C317" s="96"/>
      <c r="D317" s="97"/>
      <c r="E317" s="197"/>
      <c r="F317" s="197"/>
      <c r="G317" s="198"/>
      <c r="H317" s="94"/>
      <c r="I317" s="94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3"/>
    </row>
    <row r="318" spans="1:21" ht="14.1" customHeight="1">
      <c r="A318" s="84"/>
      <c r="B318" s="87"/>
      <c r="C318" s="96"/>
      <c r="D318" s="97"/>
      <c r="E318" s="197"/>
      <c r="F318" s="197"/>
      <c r="G318" s="198"/>
      <c r="H318" s="94"/>
      <c r="I318" s="94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3"/>
    </row>
    <row r="319" spans="1:21" ht="14.1" customHeight="1">
      <c r="A319" s="84"/>
      <c r="B319" s="87"/>
      <c r="C319" s="96"/>
      <c r="D319" s="97"/>
      <c r="E319" s="197"/>
      <c r="F319" s="197"/>
      <c r="G319" s="198"/>
      <c r="H319" s="94"/>
      <c r="I319" s="94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3"/>
    </row>
    <row r="320" spans="1:21" ht="14.1" customHeight="1">
      <c r="A320" s="84"/>
      <c r="B320" s="87"/>
      <c r="C320" s="96"/>
      <c r="D320" s="97"/>
      <c r="E320" s="197"/>
      <c r="F320" s="197"/>
      <c r="G320" s="198"/>
      <c r="H320" s="94"/>
      <c r="I320" s="94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3"/>
    </row>
    <row r="321" spans="1:21" ht="14.1" customHeight="1">
      <c r="A321" s="84"/>
      <c r="B321" s="87"/>
      <c r="C321" s="96"/>
      <c r="D321" s="97"/>
      <c r="E321" s="197"/>
      <c r="F321" s="197"/>
      <c r="G321" s="198"/>
      <c r="H321" s="94"/>
      <c r="I321" s="94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3"/>
    </row>
    <row r="322" spans="1:21" ht="14.1" customHeight="1">
      <c r="A322" s="84"/>
      <c r="B322" s="87"/>
      <c r="C322" s="96"/>
      <c r="D322" s="97"/>
      <c r="E322" s="197"/>
      <c r="F322" s="197"/>
      <c r="G322" s="198"/>
      <c r="H322" s="94"/>
      <c r="I322" s="94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3"/>
    </row>
    <row r="323" spans="1:21" ht="14.1" customHeight="1">
      <c r="A323" s="84"/>
      <c r="B323" s="87"/>
      <c r="C323" s="96"/>
      <c r="D323" s="97"/>
      <c r="E323" s="197"/>
      <c r="F323" s="197"/>
      <c r="G323" s="198"/>
      <c r="H323" s="94"/>
      <c r="I323" s="94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3"/>
    </row>
    <row r="324" spans="1:21" ht="14.1" customHeight="1">
      <c r="A324" s="84"/>
      <c r="B324" s="87"/>
      <c r="C324" s="96"/>
      <c r="D324" s="97"/>
      <c r="E324" s="197"/>
      <c r="F324" s="197"/>
      <c r="G324" s="198"/>
      <c r="H324" s="94"/>
      <c r="I324" s="94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3"/>
    </row>
    <row r="325" spans="1:21" ht="14.1" customHeight="1">
      <c r="A325" s="84"/>
      <c r="B325" s="87"/>
      <c r="C325" s="96"/>
      <c r="D325" s="97"/>
      <c r="E325" s="197"/>
      <c r="F325" s="197"/>
      <c r="G325" s="198"/>
      <c r="H325" s="94"/>
      <c r="I325" s="94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3"/>
    </row>
    <row r="326" spans="1:21" ht="14.1" customHeight="1">
      <c r="A326" s="84"/>
      <c r="B326" s="87"/>
      <c r="C326" s="96"/>
      <c r="D326" s="97"/>
      <c r="E326" s="197"/>
      <c r="F326" s="197"/>
      <c r="G326" s="198"/>
      <c r="H326" s="94"/>
      <c r="I326" s="94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3"/>
    </row>
    <row r="327" spans="1:21" ht="14.1" customHeight="1">
      <c r="A327" s="84"/>
      <c r="B327" s="87"/>
      <c r="C327" s="96"/>
      <c r="D327" s="97"/>
      <c r="E327" s="197"/>
      <c r="F327" s="197"/>
      <c r="G327" s="198"/>
      <c r="H327" s="94"/>
      <c r="I327" s="94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3"/>
    </row>
    <row r="328" spans="1:21" ht="14.1" customHeight="1">
      <c r="A328" s="84"/>
      <c r="B328" s="87"/>
      <c r="C328" s="96"/>
      <c r="D328" s="97"/>
      <c r="E328" s="197"/>
      <c r="F328" s="197"/>
      <c r="G328" s="198"/>
      <c r="H328" s="94"/>
      <c r="I328" s="94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3"/>
    </row>
    <row r="329" spans="1:21" ht="14.1" customHeight="1">
      <c r="A329" s="84"/>
      <c r="B329" s="87"/>
      <c r="C329" s="96"/>
      <c r="D329" s="97"/>
      <c r="E329" s="197"/>
      <c r="F329" s="197"/>
      <c r="G329" s="198"/>
      <c r="H329" s="94"/>
      <c r="I329" s="94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3"/>
    </row>
    <row r="330" spans="1:21" ht="14.1" customHeight="1">
      <c r="A330" s="84"/>
      <c r="B330" s="87"/>
      <c r="C330" s="96"/>
      <c r="D330" s="97"/>
      <c r="E330" s="197"/>
      <c r="F330" s="197"/>
      <c r="G330" s="198"/>
      <c r="H330" s="94"/>
      <c r="I330" s="94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3"/>
    </row>
    <row r="331" spans="1:21" ht="14.1" customHeight="1">
      <c r="A331" s="84"/>
      <c r="B331" s="87"/>
      <c r="C331" s="96"/>
      <c r="D331" s="97"/>
      <c r="E331" s="197"/>
      <c r="F331" s="197"/>
      <c r="G331" s="198"/>
      <c r="H331" s="94"/>
      <c r="I331" s="94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3"/>
    </row>
    <row r="332" spans="1:21" ht="14.1" customHeight="1">
      <c r="A332" s="84"/>
      <c r="B332" s="87"/>
      <c r="C332" s="96"/>
      <c r="D332" s="97"/>
      <c r="E332" s="197"/>
      <c r="F332" s="197"/>
      <c r="G332" s="198"/>
      <c r="H332" s="94"/>
      <c r="I332" s="94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3"/>
    </row>
    <row r="333" spans="1:21" ht="14.1" customHeight="1">
      <c r="A333" s="84"/>
      <c r="B333" s="87"/>
      <c r="C333" s="96"/>
      <c r="D333" s="97"/>
      <c r="E333" s="197"/>
      <c r="F333" s="197"/>
      <c r="G333" s="198"/>
      <c r="H333" s="94"/>
      <c r="I333" s="94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3"/>
    </row>
    <row r="334" spans="1:21" ht="14.1" customHeight="1">
      <c r="A334" s="84"/>
      <c r="B334" s="87"/>
      <c r="C334" s="96"/>
      <c r="D334" s="97"/>
      <c r="E334" s="197"/>
      <c r="F334" s="197"/>
      <c r="G334" s="198"/>
      <c r="H334" s="94"/>
      <c r="I334" s="94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3"/>
    </row>
    <row r="335" spans="1:21" ht="14.1" customHeight="1">
      <c r="A335" s="84"/>
      <c r="B335" s="87"/>
      <c r="C335" s="96"/>
      <c r="D335" s="97"/>
      <c r="E335" s="197"/>
      <c r="F335" s="197"/>
      <c r="G335" s="198"/>
      <c r="H335" s="94"/>
      <c r="I335" s="94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3"/>
    </row>
    <row r="336" spans="1:21" ht="14.1" customHeight="1">
      <c r="A336" s="84"/>
      <c r="B336" s="87"/>
      <c r="C336" s="96"/>
      <c r="D336" s="97"/>
      <c r="E336" s="197"/>
      <c r="F336" s="197"/>
      <c r="G336" s="198"/>
      <c r="H336" s="94"/>
      <c r="I336" s="94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3"/>
    </row>
    <row r="337" spans="1:21" ht="14.1" customHeight="1">
      <c r="A337" s="84"/>
      <c r="B337" s="87"/>
      <c r="C337" s="96"/>
      <c r="D337" s="97"/>
      <c r="E337" s="197"/>
      <c r="F337" s="197"/>
      <c r="G337" s="198"/>
      <c r="H337" s="94"/>
      <c r="I337" s="94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3"/>
    </row>
    <row r="338" spans="1:21" ht="14.1" customHeight="1">
      <c r="A338" s="84"/>
      <c r="B338" s="87"/>
      <c r="C338" s="96"/>
      <c r="D338" s="97"/>
      <c r="E338" s="197"/>
      <c r="F338" s="197"/>
      <c r="G338" s="198"/>
      <c r="H338" s="94"/>
      <c r="I338" s="94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3"/>
    </row>
    <row r="339" spans="1:21" ht="14.45" customHeight="1">
      <c r="A339" s="98"/>
      <c r="B339" s="99"/>
      <c r="C339" s="96"/>
      <c r="D339" s="97"/>
      <c r="E339" s="197"/>
      <c r="F339" s="197"/>
      <c r="G339" s="198"/>
      <c r="H339" s="94"/>
      <c r="I339" s="94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3"/>
    </row>
    <row r="340" spans="1:21" ht="14.45" customHeight="1">
      <c r="A340" s="100"/>
      <c r="B340" s="101"/>
      <c r="C340" s="102"/>
      <c r="D340" s="97"/>
      <c r="E340" s="197"/>
      <c r="F340" s="197"/>
      <c r="G340" s="198"/>
      <c r="H340" s="94"/>
      <c r="I340" s="94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3"/>
    </row>
    <row r="341" spans="1:21" ht="14.1" customHeight="1">
      <c r="A341" s="103"/>
      <c r="B341" s="104"/>
      <c r="C341" s="102"/>
      <c r="D341" s="97"/>
      <c r="E341" s="197"/>
      <c r="F341" s="197"/>
      <c r="G341" s="198"/>
      <c r="H341" s="94"/>
      <c r="I341" s="94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3"/>
    </row>
    <row r="342" spans="1:21" ht="14.1" customHeight="1">
      <c r="A342" s="103"/>
      <c r="B342" s="104"/>
      <c r="C342" s="102"/>
      <c r="D342" s="97"/>
      <c r="E342" s="197"/>
      <c r="F342" s="197"/>
      <c r="G342" s="198"/>
      <c r="H342" s="94"/>
      <c r="I342" s="94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3"/>
    </row>
    <row r="343" spans="1:21" ht="14.1" customHeight="1">
      <c r="A343" s="103"/>
      <c r="B343" s="104"/>
      <c r="C343" s="102"/>
      <c r="D343" s="97"/>
      <c r="E343" s="197"/>
      <c r="F343" s="197"/>
      <c r="G343" s="198"/>
      <c r="H343" s="94"/>
      <c r="I343" s="94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3"/>
    </row>
    <row r="344" spans="1:21" ht="14.1" customHeight="1">
      <c r="A344" s="103"/>
      <c r="B344" s="104"/>
      <c r="C344" s="102"/>
      <c r="D344" s="97"/>
      <c r="E344" s="197"/>
      <c r="F344" s="197"/>
      <c r="G344" s="198"/>
      <c r="H344" s="94"/>
      <c r="I344" s="94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3"/>
    </row>
    <row r="345" spans="1:21" ht="14.1" customHeight="1">
      <c r="A345" s="103"/>
      <c r="B345" s="104"/>
      <c r="C345" s="102"/>
      <c r="D345" s="97"/>
      <c r="E345" s="197"/>
      <c r="F345" s="197"/>
      <c r="G345" s="198"/>
      <c r="H345" s="94"/>
      <c r="I345" s="94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3"/>
    </row>
    <row r="346" spans="1:21" ht="14.1" customHeight="1">
      <c r="A346" s="103"/>
      <c r="B346" s="104"/>
      <c r="C346" s="102"/>
      <c r="D346" s="97"/>
      <c r="E346" s="197"/>
      <c r="F346" s="197"/>
      <c r="G346" s="198"/>
      <c r="H346" s="94"/>
      <c r="I346" s="94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3"/>
    </row>
    <row r="347" spans="1:21" ht="14.1" customHeight="1">
      <c r="A347" s="103"/>
      <c r="B347" s="104"/>
      <c r="C347" s="102"/>
      <c r="D347" s="97"/>
      <c r="E347" s="197"/>
      <c r="F347" s="197"/>
      <c r="G347" s="198"/>
      <c r="H347" s="94"/>
      <c r="I347" s="94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3"/>
    </row>
    <row r="348" spans="1:21" ht="14.1" customHeight="1">
      <c r="A348" s="103"/>
      <c r="B348" s="104"/>
      <c r="C348" s="102"/>
      <c r="D348" s="97"/>
      <c r="E348" s="197"/>
      <c r="F348" s="197"/>
      <c r="G348" s="198"/>
      <c r="H348" s="94"/>
      <c r="I348" s="94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3"/>
    </row>
    <row r="349" spans="1:21" ht="14.1" customHeight="1">
      <c r="A349" s="103"/>
      <c r="B349" s="104"/>
      <c r="C349" s="102"/>
      <c r="D349" s="97"/>
      <c r="E349" s="197"/>
      <c r="F349" s="197"/>
      <c r="G349" s="198"/>
      <c r="H349" s="94"/>
      <c r="I349" s="94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3"/>
    </row>
    <row r="350" spans="1:21" ht="14.1" customHeight="1">
      <c r="A350" s="103"/>
      <c r="B350" s="104"/>
      <c r="C350" s="102"/>
      <c r="D350" s="97"/>
      <c r="E350" s="197"/>
      <c r="F350" s="197"/>
      <c r="G350" s="198"/>
      <c r="H350" s="94"/>
      <c r="I350" s="94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3"/>
    </row>
    <row r="351" spans="1:21" ht="14.1" customHeight="1">
      <c r="A351" s="103"/>
      <c r="B351" s="104"/>
      <c r="C351" s="102"/>
      <c r="D351" s="97"/>
      <c r="E351" s="197"/>
      <c r="F351" s="197"/>
      <c r="G351" s="198"/>
      <c r="H351" s="94"/>
      <c r="I351" s="94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3"/>
    </row>
    <row r="352" spans="1:21" ht="14.1" customHeight="1">
      <c r="A352" s="103"/>
      <c r="B352" s="104"/>
      <c r="C352" s="102"/>
      <c r="D352" s="97"/>
      <c r="E352" s="197"/>
      <c r="F352" s="197"/>
      <c r="G352" s="198"/>
      <c r="H352" s="94"/>
      <c r="I352" s="94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3"/>
    </row>
    <row r="353" spans="1:21" ht="14.1" customHeight="1">
      <c r="A353" s="103"/>
      <c r="B353" s="104"/>
      <c r="C353" s="102"/>
      <c r="D353" s="97"/>
      <c r="E353" s="197"/>
      <c r="F353" s="197"/>
      <c r="G353" s="198"/>
      <c r="H353" s="94"/>
      <c r="I353" s="94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3"/>
    </row>
    <row r="354" spans="1:21" ht="14.1" customHeight="1">
      <c r="A354" s="103"/>
      <c r="B354" s="104"/>
      <c r="C354" s="102"/>
      <c r="D354" s="97"/>
      <c r="E354" s="197"/>
      <c r="F354" s="197"/>
      <c r="G354" s="198"/>
      <c r="H354" s="94"/>
      <c r="I354" s="94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3"/>
    </row>
    <row r="355" spans="1:21" ht="14.1" customHeight="1">
      <c r="A355" s="103"/>
      <c r="B355" s="104"/>
      <c r="C355" s="102"/>
      <c r="D355" s="97"/>
      <c r="E355" s="197"/>
      <c r="F355" s="197"/>
      <c r="G355" s="198"/>
      <c r="H355" s="94"/>
      <c r="I355" s="94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3"/>
    </row>
    <row r="356" spans="1:21" ht="14.1" customHeight="1">
      <c r="A356" s="103"/>
      <c r="B356" s="104"/>
      <c r="C356" s="102"/>
      <c r="D356" s="97"/>
      <c r="E356" s="197"/>
      <c r="F356" s="197"/>
      <c r="G356" s="198"/>
      <c r="H356" s="94"/>
      <c r="I356" s="94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3"/>
    </row>
    <row r="357" spans="1:21" ht="14.1" customHeight="1">
      <c r="A357" s="103"/>
      <c r="B357" s="104"/>
      <c r="C357" s="102"/>
      <c r="D357" s="97"/>
      <c r="E357" s="197"/>
      <c r="F357" s="197"/>
      <c r="G357" s="198"/>
      <c r="H357" s="94"/>
      <c r="I357" s="94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3"/>
    </row>
    <row r="358" spans="1:21" ht="14.1" customHeight="1">
      <c r="A358" s="103"/>
      <c r="B358" s="104"/>
      <c r="C358" s="102"/>
      <c r="D358" s="97"/>
      <c r="E358" s="197"/>
      <c r="F358" s="197"/>
      <c r="G358" s="198"/>
      <c r="H358" s="94"/>
      <c r="I358" s="94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3"/>
    </row>
    <row r="359" spans="1:21" ht="14.1" customHeight="1">
      <c r="A359" s="103"/>
      <c r="B359" s="104"/>
      <c r="C359" s="102"/>
      <c r="D359" s="97"/>
      <c r="E359" s="197"/>
      <c r="F359" s="197"/>
      <c r="G359" s="198"/>
      <c r="H359" s="94"/>
      <c r="I359" s="94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3"/>
    </row>
    <row r="360" spans="1:21" ht="14.1" customHeight="1">
      <c r="A360" s="103"/>
      <c r="B360" s="104"/>
      <c r="C360" s="102"/>
      <c r="D360" s="97"/>
      <c r="E360" s="197"/>
      <c r="F360" s="197"/>
      <c r="G360" s="198"/>
      <c r="H360" s="94"/>
      <c r="I360" s="94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3"/>
    </row>
    <row r="361" spans="1:21" ht="14.1" customHeight="1">
      <c r="A361" s="103"/>
      <c r="B361" s="104"/>
      <c r="C361" s="102"/>
      <c r="D361" s="97"/>
      <c r="E361" s="197"/>
      <c r="F361" s="197"/>
      <c r="G361" s="198"/>
      <c r="H361" s="94"/>
      <c r="I361" s="94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3"/>
    </row>
    <row r="362" spans="1:21" ht="14.1" customHeight="1">
      <c r="A362" s="103"/>
      <c r="B362" s="104"/>
      <c r="C362" s="102"/>
      <c r="D362" s="97"/>
      <c r="E362" s="197"/>
      <c r="F362" s="197"/>
      <c r="G362" s="198"/>
      <c r="H362" s="94"/>
      <c r="I362" s="94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3"/>
    </row>
    <row r="363" spans="1:21" ht="14.1" customHeight="1">
      <c r="A363" s="103"/>
      <c r="B363" s="104"/>
      <c r="C363" s="102"/>
      <c r="D363" s="97"/>
      <c r="E363" s="197"/>
      <c r="F363" s="197"/>
      <c r="G363" s="198"/>
      <c r="H363" s="94"/>
      <c r="I363" s="94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3"/>
    </row>
    <row r="364" spans="1:21" ht="14.1" customHeight="1">
      <c r="A364" s="103"/>
      <c r="B364" s="104"/>
      <c r="C364" s="102"/>
      <c r="D364" s="97"/>
      <c r="E364" s="197"/>
      <c r="F364" s="197"/>
      <c r="G364" s="198"/>
      <c r="H364" s="94"/>
      <c r="I364" s="94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3"/>
    </row>
    <row r="365" spans="1:21" ht="14.1" customHeight="1">
      <c r="A365" s="103"/>
      <c r="B365" s="104"/>
      <c r="C365" s="102"/>
      <c r="D365" s="97"/>
      <c r="E365" s="197"/>
      <c r="F365" s="197"/>
      <c r="G365" s="198"/>
      <c r="H365" s="94"/>
      <c r="I365" s="94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3"/>
    </row>
    <row r="366" spans="1:21" ht="14.1" customHeight="1">
      <c r="A366" s="103"/>
      <c r="B366" s="104"/>
      <c r="C366" s="102"/>
      <c r="D366" s="97"/>
      <c r="E366" s="197"/>
      <c r="F366" s="197"/>
      <c r="G366" s="198"/>
      <c r="H366" s="94"/>
      <c r="I366" s="94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3"/>
    </row>
    <row r="367" spans="1:21" ht="14.1" customHeight="1">
      <c r="A367" s="103"/>
      <c r="B367" s="104"/>
      <c r="C367" s="102"/>
      <c r="D367" s="97"/>
      <c r="E367" s="197"/>
      <c r="F367" s="197"/>
      <c r="G367" s="198"/>
      <c r="H367" s="94"/>
      <c r="I367" s="94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3"/>
    </row>
    <row r="368" spans="1:21" ht="14.1" customHeight="1">
      <c r="A368" s="103"/>
      <c r="B368" s="104"/>
      <c r="C368" s="102"/>
      <c r="D368" s="97"/>
      <c r="E368" s="197"/>
      <c r="F368" s="197"/>
      <c r="G368" s="198"/>
      <c r="H368" s="94"/>
      <c r="I368" s="94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3"/>
    </row>
    <row r="369" spans="1:21" ht="14.1" customHeight="1">
      <c r="A369" s="103"/>
      <c r="B369" s="104"/>
      <c r="C369" s="102"/>
      <c r="D369" s="97"/>
      <c r="E369" s="197"/>
      <c r="F369" s="197"/>
      <c r="G369" s="198"/>
      <c r="H369" s="94"/>
      <c r="I369" s="94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3"/>
    </row>
    <row r="370" spans="1:21" ht="14.1" customHeight="1">
      <c r="A370" s="103"/>
      <c r="B370" s="104"/>
      <c r="C370" s="102"/>
      <c r="D370" s="97"/>
      <c r="E370" s="197"/>
      <c r="F370" s="197"/>
      <c r="G370" s="198"/>
      <c r="H370" s="94"/>
      <c r="I370" s="94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3"/>
    </row>
    <row r="371" spans="1:21" ht="14.1" customHeight="1">
      <c r="A371" s="103"/>
      <c r="B371" s="104"/>
      <c r="C371" s="102"/>
      <c r="D371" s="97"/>
      <c r="E371" s="197"/>
      <c r="F371" s="197"/>
      <c r="G371" s="198"/>
      <c r="H371" s="94"/>
      <c r="I371" s="94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3"/>
    </row>
    <row r="372" spans="1:21" ht="14.1" customHeight="1">
      <c r="A372" s="103"/>
      <c r="B372" s="104"/>
      <c r="C372" s="102"/>
      <c r="D372" s="97"/>
      <c r="E372" s="197"/>
      <c r="F372" s="197"/>
      <c r="G372" s="198"/>
      <c r="H372" s="94"/>
      <c r="I372" s="94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3"/>
    </row>
    <row r="373" spans="1:21" ht="14.45" customHeight="1">
      <c r="A373" s="105"/>
      <c r="B373" s="106"/>
      <c r="C373" s="107"/>
      <c r="D373" s="108"/>
      <c r="E373" s="199"/>
      <c r="F373" s="199"/>
      <c r="G373" s="200"/>
      <c r="H373" s="110"/>
      <c r="I373" s="111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</row>
    <row r="374" spans="1:21" ht="15" customHeight="1">
      <c r="A374" s="113"/>
      <c r="B374" s="114"/>
      <c r="C374" s="115"/>
      <c r="D374" s="116"/>
      <c r="E374" s="201"/>
      <c r="F374" s="201"/>
      <c r="G374" s="202"/>
      <c r="H374" s="118"/>
      <c r="I374" s="119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5" customHeight="1">
      <c r="A375" s="113"/>
      <c r="B375" s="114"/>
      <c r="C375" s="115"/>
      <c r="D375" s="116"/>
      <c r="E375" s="201"/>
      <c r="F375" s="201"/>
      <c r="G375" s="202"/>
      <c r="H375" s="118"/>
      <c r="I375" s="119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5" customHeight="1">
      <c r="A376" s="113"/>
      <c r="B376" s="114"/>
      <c r="C376" s="115"/>
      <c r="D376" s="116"/>
      <c r="E376" s="201"/>
      <c r="F376" s="201"/>
      <c r="G376" s="202"/>
      <c r="H376" s="118"/>
      <c r="I376" s="119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5" customHeight="1">
      <c r="A377" s="120"/>
      <c r="B377" s="121"/>
      <c r="C377" s="122"/>
      <c r="D377" s="123"/>
      <c r="E377" s="201"/>
      <c r="F377" s="201"/>
      <c r="G377" s="203"/>
      <c r="H377" s="118"/>
      <c r="I377" s="119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5" customHeight="1">
      <c r="A378" s="120"/>
      <c r="B378" s="121"/>
      <c r="C378" s="122"/>
      <c r="D378" s="123"/>
      <c r="E378" s="201"/>
      <c r="F378" s="201"/>
      <c r="G378" s="203"/>
      <c r="H378" s="118"/>
      <c r="I378" s="119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5" customHeight="1">
      <c r="A379" s="120"/>
      <c r="B379" s="121"/>
      <c r="C379" s="122"/>
      <c r="D379" s="123"/>
      <c r="E379" s="201"/>
      <c r="F379" s="201"/>
      <c r="G379" s="203"/>
      <c r="H379" s="118"/>
      <c r="I379" s="119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4.45" customHeight="1">
      <c r="A380" s="120"/>
      <c r="B380" s="121"/>
      <c r="C380" s="125"/>
      <c r="D380" s="126"/>
      <c r="E380" s="127"/>
      <c r="F380" s="127"/>
      <c r="G380" s="128"/>
      <c r="H380" s="119"/>
      <c r="I380" s="119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4.1" customHeight="1">
      <c r="A381" s="120"/>
      <c r="B381" s="121"/>
      <c r="C381" s="129"/>
      <c r="D381" s="130"/>
      <c r="E381" s="130"/>
      <c r="F381" s="130"/>
      <c r="G381" s="131"/>
      <c r="H381" s="119"/>
      <c r="I381" s="119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4.1" customHeight="1">
      <c r="A382" s="120"/>
      <c r="B382" s="121"/>
      <c r="C382" s="129"/>
      <c r="D382" s="130"/>
      <c r="E382" s="130"/>
      <c r="F382" s="130"/>
      <c r="G382" s="131"/>
      <c r="H382" s="119"/>
      <c r="I382" s="119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4.1" customHeight="1">
      <c r="A383" s="120"/>
      <c r="B383" s="121"/>
      <c r="C383" s="129"/>
      <c r="D383" s="130"/>
      <c r="E383" s="130"/>
      <c r="F383" s="130"/>
      <c r="G383" s="131"/>
      <c r="H383" s="119"/>
      <c r="I383" s="119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4.1" customHeight="1">
      <c r="A384" s="132"/>
      <c r="B384" s="121"/>
      <c r="C384" s="129"/>
      <c r="D384" s="130"/>
      <c r="E384" s="130"/>
      <c r="F384" s="130"/>
      <c r="G384" s="131"/>
      <c r="H384" s="119"/>
      <c r="I384" s="119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4.1" customHeight="1">
      <c r="A385" s="132"/>
      <c r="B385" s="121"/>
      <c r="C385" s="129"/>
      <c r="D385" s="130"/>
      <c r="E385" s="130"/>
      <c r="F385" s="130"/>
      <c r="G385" s="131"/>
      <c r="H385" s="119"/>
      <c r="I385" s="119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4.1" customHeight="1">
      <c r="A386" s="132"/>
      <c r="B386" s="121"/>
      <c r="C386" s="129"/>
      <c r="D386" s="130"/>
      <c r="E386" s="130"/>
      <c r="F386" s="130"/>
      <c r="G386" s="131"/>
      <c r="H386" s="119"/>
      <c r="I386" s="119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4.1" customHeight="1">
      <c r="A387" s="132"/>
      <c r="B387" s="121"/>
      <c r="C387" s="129"/>
      <c r="D387" s="130"/>
      <c r="E387" s="130"/>
      <c r="F387" s="130"/>
      <c r="G387" s="131"/>
      <c r="H387" s="119"/>
      <c r="I387" s="119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4.1" customHeight="1">
      <c r="A388" s="132"/>
      <c r="B388" s="121"/>
      <c r="C388" s="129"/>
      <c r="D388" s="130"/>
      <c r="E388" s="130"/>
      <c r="F388" s="130"/>
      <c r="G388" s="131"/>
      <c r="H388" s="119"/>
      <c r="I388" s="119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4.1" customHeight="1">
      <c r="A389" s="132"/>
      <c r="B389" s="121"/>
      <c r="C389" s="129"/>
      <c r="D389" s="130"/>
      <c r="E389" s="130"/>
      <c r="F389" s="130"/>
      <c r="G389" s="131"/>
      <c r="H389" s="119"/>
      <c r="I389" s="119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4.1" customHeight="1">
      <c r="A390" s="132"/>
      <c r="B390" s="121"/>
      <c r="C390" s="129"/>
      <c r="D390" s="130"/>
      <c r="E390" s="130"/>
      <c r="F390" s="130"/>
      <c r="G390" s="131"/>
      <c r="H390" s="119"/>
      <c r="I390" s="119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4.1" customHeight="1">
      <c r="A391" s="132"/>
      <c r="B391" s="121"/>
      <c r="C391" s="129"/>
      <c r="D391" s="130"/>
      <c r="E391" s="130"/>
      <c r="F391" s="130"/>
      <c r="G391" s="131"/>
      <c r="H391" s="119"/>
      <c r="I391" s="119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4.1" customHeight="1">
      <c r="A392" s="132"/>
      <c r="B392" s="121"/>
      <c r="C392" s="129"/>
      <c r="D392" s="130"/>
      <c r="E392" s="130"/>
      <c r="F392" s="130"/>
      <c r="G392" s="131"/>
      <c r="H392" s="119"/>
      <c r="I392" s="119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4.1" customHeight="1">
      <c r="A393" s="132"/>
      <c r="B393" s="121"/>
      <c r="C393" s="129"/>
      <c r="D393" s="130"/>
      <c r="E393" s="130"/>
      <c r="F393" s="130"/>
      <c r="G393" s="131"/>
      <c r="H393" s="119"/>
      <c r="I393" s="119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4.1" customHeight="1">
      <c r="A394" s="132"/>
      <c r="B394" s="121"/>
      <c r="C394" s="129"/>
      <c r="D394" s="130"/>
      <c r="E394" s="130"/>
      <c r="F394" s="130"/>
      <c r="G394" s="131"/>
      <c r="H394" s="119"/>
      <c r="I394" s="119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4.1" customHeight="1">
      <c r="A395" s="132"/>
      <c r="B395" s="121"/>
      <c r="C395" s="129"/>
      <c r="D395" s="130"/>
      <c r="E395" s="130"/>
      <c r="F395" s="130"/>
      <c r="G395" s="131"/>
      <c r="H395" s="119"/>
      <c r="I395" s="119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4.1" customHeight="1">
      <c r="A396" s="132"/>
      <c r="B396" s="121"/>
      <c r="C396" s="129"/>
      <c r="D396" s="130"/>
      <c r="E396" s="130"/>
      <c r="F396" s="130"/>
      <c r="G396" s="131"/>
      <c r="H396" s="119"/>
      <c r="I396" s="119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4.1" customHeight="1">
      <c r="A397" s="132"/>
      <c r="B397" s="121"/>
      <c r="C397" s="129"/>
      <c r="D397" s="130"/>
      <c r="E397" s="130"/>
      <c r="F397" s="130"/>
      <c r="G397" s="131"/>
      <c r="H397" s="119"/>
      <c r="I397" s="119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4.1" customHeight="1">
      <c r="A398" s="132"/>
      <c r="B398" s="121"/>
      <c r="C398" s="129"/>
      <c r="D398" s="130"/>
      <c r="E398" s="130"/>
      <c r="F398" s="130"/>
      <c r="G398" s="131"/>
      <c r="H398" s="119"/>
      <c r="I398" s="119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4.1" customHeight="1">
      <c r="A399" s="132"/>
      <c r="B399" s="121"/>
      <c r="C399" s="129"/>
      <c r="D399" s="130"/>
      <c r="E399" s="130"/>
      <c r="F399" s="130"/>
      <c r="G399" s="131"/>
      <c r="H399" s="119"/>
      <c r="I399" s="119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4.1" customHeight="1">
      <c r="A400" s="132"/>
      <c r="B400" s="121"/>
      <c r="C400" s="129"/>
      <c r="D400" s="130"/>
      <c r="E400" s="130"/>
      <c r="F400" s="130"/>
      <c r="G400" s="131"/>
      <c r="H400" s="119"/>
      <c r="I400" s="119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4.1" customHeight="1">
      <c r="A401" s="132"/>
      <c r="B401" s="121"/>
      <c r="C401" s="129"/>
      <c r="D401" s="130"/>
      <c r="E401" s="130"/>
      <c r="F401" s="130"/>
      <c r="G401" s="131"/>
      <c r="H401" s="119"/>
      <c r="I401" s="119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4.1" customHeight="1">
      <c r="A402" s="132"/>
      <c r="B402" s="121"/>
      <c r="C402" s="129"/>
      <c r="D402" s="130"/>
      <c r="E402" s="130"/>
      <c r="F402" s="130"/>
      <c r="G402" s="131"/>
      <c r="H402" s="119"/>
      <c r="I402" s="119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4.1" customHeight="1">
      <c r="A403" s="132"/>
      <c r="B403" s="121"/>
      <c r="C403" s="129"/>
      <c r="D403" s="130"/>
      <c r="E403" s="130"/>
      <c r="F403" s="130"/>
      <c r="G403" s="131"/>
      <c r="H403" s="119"/>
      <c r="I403" s="119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4.1" customHeight="1">
      <c r="A404" s="132"/>
      <c r="B404" s="121"/>
      <c r="C404" s="129"/>
      <c r="D404" s="130"/>
      <c r="E404" s="130"/>
      <c r="F404" s="130"/>
      <c r="G404" s="131"/>
      <c r="H404" s="119"/>
      <c r="I404" s="119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4.1" customHeight="1">
      <c r="A405" s="132"/>
      <c r="B405" s="121"/>
      <c r="C405" s="129"/>
      <c r="D405" s="130"/>
      <c r="E405" s="130"/>
      <c r="F405" s="130"/>
      <c r="G405" s="131"/>
      <c r="H405" s="119"/>
      <c r="I405" s="119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4.1" customHeight="1">
      <c r="A406" s="132"/>
      <c r="B406" s="121"/>
      <c r="C406" s="129"/>
      <c r="D406" s="130"/>
      <c r="E406" s="130"/>
      <c r="F406" s="130"/>
      <c r="G406" s="131"/>
      <c r="H406" s="119"/>
      <c r="I406" s="119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4.1" customHeight="1">
      <c r="A407" s="132"/>
      <c r="B407" s="121"/>
      <c r="C407" s="129"/>
      <c r="D407" s="130"/>
      <c r="E407" s="130"/>
      <c r="F407" s="130"/>
      <c r="G407" s="131"/>
      <c r="H407" s="119"/>
      <c r="I407" s="119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4.1" customHeight="1">
      <c r="A408" s="132"/>
      <c r="B408" s="121"/>
      <c r="C408" s="129"/>
      <c r="D408" s="130"/>
      <c r="E408" s="130"/>
      <c r="F408" s="130"/>
      <c r="G408" s="131"/>
      <c r="H408" s="119"/>
      <c r="I408" s="119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4.1" customHeight="1">
      <c r="A409" s="132"/>
      <c r="B409" s="121"/>
      <c r="C409" s="129"/>
      <c r="D409" s="130"/>
      <c r="E409" s="130"/>
      <c r="F409" s="130"/>
      <c r="G409" s="131"/>
      <c r="H409" s="119"/>
      <c r="I409" s="119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4.1" customHeight="1">
      <c r="A410" s="132"/>
      <c r="B410" s="121"/>
      <c r="C410" s="129"/>
      <c r="D410" s="130"/>
      <c r="E410" s="130"/>
      <c r="F410" s="130"/>
      <c r="G410" s="131"/>
      <c r="H410" s="119"/>
      <c r="I410" s="119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4.1" customHeight="1">
      <c r="A411" s="132"/>
      <c r="B411" s="121"/>
      <c r="C411" s="129"/>
      <c r="D411" s="130"/>
      <c r="E411" s="130"/>
      <c r="F411" s="130"/>
      <c r="G411" s="131"/>
      <c r="H411" s="119"/>
      <c r="I411" s="119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4.1" customHeight="1">
      <c r="A412" s="132"/>
      <c r="B412" s="121"/>
      <c r="C412" s="129"/>
      <c r="D412" s="130"/>
      <c r="E412" s="130"/>
      <c r="F412" s="130"/>
      <c r="G412" s="131"/>
      <c r="H412" s="119"/>
      <c r="I412" s="119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4.1" customHeight="1">
      <c r="A413" s="132"/>
      <c r="B413" s="121"/>
      <c r="C413" s="129"/>
      <c r="D413" s="130"/>
      <c r="E413" s="130"/>
      <c r="F413" s="130"/>
      <c r="G413" s="131"/>
      <c r="H413" s="119"/>
      <c r="I413" s="119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4.1" customHeight="1">
      <c r="A414" s="132"/>
      <c r="B414" s="121"/>
      <c r="C414" s="129"/>
      <c r="D414" s="130"/>
      <c r="E414" s="130"/>
      <c r="F414" s="130"/>
      <c r="G414" s="131"/>
      <c r="H414" s="119"/>
      <c r="I414" s="119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4.1" customHeight="1">
      <c r="A415" s="132"/>
      <c r="B415" s="121"/>
      <c r="C415" s="129"/>
      <c r="D415" s="130"/>
      <c r="E415" s="130"/>
      <c r="F415" s="130"/>
      <c r="G415" s="131"/>
      <c r="H415" s="119"/>
      <c r="I415" s="119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4.1" customHeight="1">
      <c r="A416" s="132"/>
      <c r="B416" s="121"/>
      <c r="C416" s="129"/>
      <c r="D416" s="130"/>
      <c r="E416" s="130"/>
      <c r="F416" s="130"/>
      <c r="G416" s="131"/>
      <c r="H416" s="119"/>
      <c r="I416" s="119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4.1" customHeight="1">
      <c r="A417" s="132"/>
      <c r="B417" s="121"/>
      <c r="C417" s="129"/>
      <c r="D417" s="130"/>
      <c r="E417" s="130"/>
      <c r="F417" s="130"/>
      <c r="G417" s="131"/>
      <c r="H417" s="119"/>
      <c r="I417" s="119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4.1" customHeight="1">
      <c r="A418" s="132"/>
      <c r="B418" s="121"/>
      <c r="C418" s="129"/>
      <c r="D418" s="130"/>
      <c r="E418" s="130"/>
      <c r="F418" s="130"/>
      <c r="G418" s="131"/>
      <c r="H418" s="119"/>
      <c r="I418" s="119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4.1" customHeight="1">
      <c r="A419" s="132"/>
      <c r="B419" s="121"/>
      <c r="C419" s="129"/>
      <c r="D419" s="130"/>
      <c r="E419" s="130"/>
      <c r="F419" s="130"/>
      <c r="G419" s="131"/>
      <c r="H419" s="119"/>
      <c r="I419" s="119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4.1" customHeight="1">
      <c r="A420" s="132"/>
      <c r="B420" s="121"/>
      <c r="C420" s="129"/>
      <c r="D420" s="130"/>
      <c r="E420" s="130"/>
      <c r="F420" s="130"/>
      <c r="G420" s="131"/>
      <c r="H420" s="119"/>
      <c r="I420" s="119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4.1" customHeight="1">
      <c r="A421" s="132"/>
      <c r="B421" s="121"/>
      <c r="C421" s="129"/>
      <c r="D421" s="130"/>
      <c r="E421" s="130"/>
      <c r="F421" s="130"/>
      <c r="G421" s="131"/>
      <c r="H421" s="119"/>
      <c r="I421" s="119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4.1" customHeight="1">
      <c r="A422" s="132"/>
      <c r="B422" s="121"/>
      <c r="C422" s="129"/>
      <c r="D422" s="130"/>
      <c r="E422" s="130"/>
      <c r="F422" s="130"/>
      <c r="G422" s="131"/>
      <c r="H422" s="119"/>
      <c r="I422" s="119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4.1" customHeight="1">
      <c r="A423" s="132"/>
      <c r="B423" s="121"/>
      <c r="C423" s="129"/>
      <c r="D423" s="130"/>
      <c r="E423" s="130"/>
      <c r="F423" s="130"/>
      <c r="G423" s="131"/>
      <c r="H423" s="119"/>
      <c r="I423" s="119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4.1" customHeight="1">
      <c r="A424" s="132"/>
      <c r="B424" s="121"/>
      <c r="C424" s="129"/>
      <c r="D424" s="130"/>
      <c r="E424" s="130"/>
      <c r="F424" s="130"/>
      <c r="G424" s="131"/>
      <c r="H424" s="119"/>
      <c r="I424" s="119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4.1" customHeight="1">
      <c r="A425" s="132"/>
      <c r="B425" s="121"/>
      <c r="C425" s="129"/>
      <c r="D425" s="130"/>
      <c r="E425" s="130"/>
      <c r="F425" s="130"/>
      <c r="G425" s="131"/>
      <c r="H425" s="119"/>
      <c r="I425" s="119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4.1" customHeight="1">
      <c r="A426" s="132"/>
      <c r="B426" s="121"/>
      <c r="C426" s="129"/>
      <c r="D426" s="130"/>
      <c r="E426" s="130"/>
      <c r="F426" s="130"/>
      <c r="G426" s="131"/>
      <c r="H426" s="119"/>
      <c r="I426" s="119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4.1" customHeight="1">
      <c r="A427" s="132"/>
      <c r="B427" s="121"/>
      <c r="C427" s="129"/>
      <c r="D427" s="130"/>
      <c r="E427" s="130"/>
      <c r="F427" s="130"/>
      <c r="G427" s="131"/>
      <c r="H427" s="119"/>
      <c r="I427" s="119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4.1" customHeight="1">
      <c r="A428" s="132"/>
      <c r="B428" s="121"/>
      <c r="C428" s="129"/>
      <c r="D428" s="130"/>
      <c r="E428" s="130"/>
      <c r="F428" s="130"/>
      <c r="G428" s="131"/>
      <c r="H428" s="119"/>
      <c r="I428" s="119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4.1" customHeight="1">
      <c r="A429" s="132"/>
      <c r="B429" s="121"/>
      <c r="C429" s="129"/>
      <c r="D429" s="130"/>
      <c r="E429" s="130"/>
      <c r="F429" s="130"/>
      <c r="G429" s="131"/>
      <c r="H429" s="119"/>
      <c r="I429" s="119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4.1" customHeight="1">
      <c r="A430" s="132"/>
      <c r="B430" s="121"/>
      <c r="C430" s="129"/>
      <c r="D430" s="130"/>
      <c r="E430" s="130"/>
      <c r="F430" s="130"/>
      <c r="G430" s="131"/>
      <c r="H430" s="119"/>
      <c r="I430" s="119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4.1" customHeight="1">
      <c r="A431" s="132"/>
      <c r="B431" s="121"/>
      <c r="C431" s="129"/>
      <c r="D431" s="130"/>
      <c r="E431" s="130"/>
      <c r="F431" s="130"/>
      <c r="G431" s="131"/>
      <c r="H431" s="119"/>
      <c r="I431" s="119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4.1" customHeight="1">
      <c r="A432" s="132"/>
      <c r="B432" s="121"/>
      <c r="C432" s="129"/>
      <c r="D432" s="130"/>
      <c r="E432" s="130"/>
      <c r="F432" s="130"/>
      <c r="G432" s="131"/>
      <c r="H432" s="119"/>
      <c r="I432" s="119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4.1" customHeight="1">
      <c r="A433" s="132"/>
      <c r="B433" s="121"/>
      <c r="C433" s="129"/>
      <c r="D433" s="130"/>
      <c r="E433" s="130"/>
      <c r="F433" s="130"/>
      <c r="G433" s="131"/>
      <c r="H433" s="119"/>
      <c r="I433" s="119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4.1" customHeight="1">
      <c r="A434" s="132"/>
      <c r="B434" s="121"/>
      <c r="C434" s="129"/>
      <c r="D434" s="130"/>
      <c r="E434" s="130"/>
      <c r="F434" s="130"/>
      <c r="G434" s="131"/>
      <c r="H434" s="119"/>
      <c r="I434" s="119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4.1" customHeight="1">
      <c r="A435" s="132"/>
      <c r="B435" s="121"/>
      <c r="C435" s="129"/>
      <c r="D435" s="130"/>
      <c r="E435" s="130"/>
      <c r="F435" s="130"/>
      <c r="G435" s="131"/>
      <c r="H435" s="119"/>
      <c r="I435" s="119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4.1" customHeight="1">
      <c r="A436" s="132"/>
      <c r="B436" s="121"/>
      <c r="C436" s="129"/>
      <c r="D436" s="130"/>
      <c r="E436" s="130"/>
      <c r="F436" s="130"/>
      <c r="G436" s="131"/>
      <c r="H436" s="119"/>
      <c r="I436" s="119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4.1" customHeight="1">
      <c r="A437" s="132"/>
      <c r="B437" s="121"/>
      <c r="C437" s="129"/>
      <c r="D437" s="130"/>
      <c r="E437" s="130"/>
      <c r="F437" s="130"/>
      <c r="G437" s="131"/>
      <c r="H437" s="119"/>
      <c r="I437" s="119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4.1" customHeight="1">
      <c r="A438" s="132"/>
      <c r="B438" s="121"/>
      <c r="C438" s="129"/>
      <c r="D438" s="130"/>
      <c r="E438" s="130"/>
      <c r="F438" s="130"/>
      <c r="G438" s="131"/>
      <c r="H438" s="119"/>
      <c r="I438" s="119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4.1" customHeight="1">
      <c r="A439" s="132"/>
      <c r="B439" s="121"/>
      <c r="C439" s="129"/>
      <c r="D439" s="130"/>
      <c r="E439" s="130"/>
      <c r="F439" s="130"/>
      <c r="G439" s="131"/>
      <c r="H439" s="119"/>
      <c r="I439" s="119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4.1" customHeight="1">
      <c r="A440" s="132"/>
      <c r="B440" s="121"/>
      <c r="C440" s="129"/>
      <c r="D440" s="130"/>
      <c r="E440" s="130"/>
      <c r="F440" s="130"/>
      <c r="G440" s="131"/>
      <c r="H440" s="119"/>
      <c r="I440" s="119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4.1" customHeight="1">
      <c r="A441" s="132"/>
      <c r="B441" s="121"/>
      <c r="C441" s="129"/>
      <c r="D441" s="130"/>
      <c r="E441" s="130"/>
      <c r="F441" s="130"/>
      <c r="G441" s="131"/>
      <c r="H441" s="119"/>
      <c r="I441" s="119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4.1" customHeight="1">
      <c r="A442" s="132"/>
      <c r="B442" s="121"/>
      <c r="C442" s="129"/>
      <c r="D442" s="130"/>
      <c r="E442" s="130"/>
      <c r="F442" s="130"/>
      <c r="G442" s="131"/>
      <c r="H442" s="119"/>
      <c r="I442" s="119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4.1" customHeight="1">
      <c r="A443" s="132"/>
      <c r="B443" s="121"/>
      <c r="C443" s="129"/>
      <c r="D443" s="130"/>
      <c r="E443" s="130"/>
      <c r="F443" s="130"/>
      <c r="G443" s="131"/>
      <c r="H443" s="119"/>
      <c r="I443" s="119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4.1" customHeight="1">
      <c r="A444" s="132"/>
      <c r="B444" s="121"/>
      <c r="C444" s="129"/>
      <c r="D444" s="130"/>
      <c r="E444" s="130"/>
      <c r="F444" s="130"/>
      <c r="G444" s="131"/>
      <c r="H444" s="119"/>
      <c r="I444" s="119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4.1" customHeight="1">
      <c r="A445" s="132"/>
      <c r="B445" s="121"/>
      <c r="C445" s="129"/>
      <c r="D445" s="130"/>
      <c r="E445" s="130"/>
      <c r="F445" s="130"/>
      <c r="G445" s="131"/>
      <c r="H445" s="119"/>
      <c r="I445" s="119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4.1" customHeight="1">
      <c r="A446" s="132"/>
      <c r="B446" s="121"/>
      <c r="C446" s="129"/>
      <c r="D446" s="130"/>
      <c r="E446" s="130"/>
      <c r="F446" s="130"/>
      <c r="G446" s="131"/>
      <c r="H446" s="119"/>
      <c r="I446" s="119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4.1" customHeight="1">
      <c r="A447" s="132"/>
      <c r="B447" s="121"/>
      <c r="C447" s="129"/>
      <c r="D447" s="130"/>
      <c r="E447" s="130"/>
      <c r="F447" s="130"/>
      <c r="G447" s="131"/>
      <c r="H447" s="119"/>
      <c r="I447" s="119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4.1" customHeight="1">
      <c r="A448" s="132"/>
      <c r="B448" s="121"/>
      <c r="C448" s="129"/>
      <c r="D448" s="130"/>
      <c r="E448" s="130"/>
      <c r="F448" s="130"/>
      <c r="G448" s="131"/>
      <c r="H448" s="119"/>
      <c r="I448" s="119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4.1" customHeight="1">
      <c r="A449" s="132"/>
      <c r="B449" s="121"/>
      <c r="C449" s="129"/>
      <c r="D449" s="130"/>
      <c r="E449" s="130"/>
      <c r="F449" s="130"/>
      <c r="G449" s="131"/>
      <c r="H449" s="119"/>
      <c r="I449" s="119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4.1" customHeight="1">
      <c r="A450" s="132"/>
      <c r="B450" s="121"/>
      <c r="C450" s="129"/>
      <c r="D450" s="130"/>
      <c r="E450" s="130"/>
      <c r="F450" s="130"/>
      <c r="G450" s="131"/>
      <c r="H450" s="119"/>
      <c r="I450" s="119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4.1" customHeight="1">
      <c r="A451" s="132"/>
      <c r="B451" s="121"/>
      <c r="C451" s="129"/>
      <c r="D451" s="130"/>
      <c r="E451" s="130"/>
      <c r="F451" s="130"/>
      <c r="G451" s="131"/>
      <c r="H451" s="119"/>
      <c r="I451" s="119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4.1" customHeight="1">
      <c r="A452" s="132"/>
      <c r="B452" s="121"/>
      <c r="C452" s="129"/>
      <c r="D452" s="130"/>
      <c r="E452" s="130"/>
      <c r="F452" s="130"/>
      <c r="G452" s="131"/>
      <c r="H452" s="119"/>
      <c r="I452" s="119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4.1" customHeight="1">
      <c r="A453" s="132"/>
      <c r="B453" s="121"/>
      <c r="C453" s="129"/>
      <c r="D453" s="130"/>
      <c r="E453" s="130"/>
      <c r="F453" s="130"/>
      <c r="G453" s="131"/>
      <c r="H453" s="119"/>
      <c r="I453" s="119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4.1" customHeight="1">
      <c r="A454" s="132"/>
      <c r="B454" s="121"/>
      <c r="C454" s="129"/>
      <c r="D454" s="130"/>
      <c r="E454" s="130"/>
      <c r="F454" s="130"/>
      <c r="G454" s="131"/>
      <c r="H454" s="119"/>
      <c r="I454" s="119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4.1" customHeight="1">
      <c r="A455" s="132"/>
      <c r="B455" s="121"/>
      <c r="C455" s="129"/>
      <c r="D455" s="130"/>
      <c r="E455" s="130"/>
      <c r="F455" s="130"/>
      <c r="G455" s="131"/>
      <c r="H455" s="119"/>
      <c r="I455" s="119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4.1" customHeight="1">
      <c r="A456" s="132"/>
      <c r="B456" s="121"/>
      <c r="C456" s="129"/>
      <c r="D456" s="130"/>
      <c r="E456" s="130"/>
      <c r="F456" s="130"/>
      <c r="G456" s="131"/>
      <c r="H456" s="119"/>
      <c r="I456" s="119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4.1" customHeight="1">
      <c r="A457" s="132"/>
      <c r="B457" s="121"/>
      <c r="C457" s="129"/>
      <c r="D457" s="130"/>
      <c r="E457" s="130"/>
      <c r="F457" s="130"/>
      <c r="G457" s="131"/>
      <c r="H457" s="119"/>
      <c r="I457" s="119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4.1" customHeight="1">
      <c r="A458" s="132"/>
      <c r="B458" s="121"/>
      <c r="C458" s="129"/>
      <c r="D458" s="130"/>
      <c r="E458" s="130"/>
      <c r="F458" s="130"/>
      <c r="G458" s="131"/>
      <c r="H458" s="119"/>
      <c r="I458" s="119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4.1" customHeight="1">
      <c r="A459" s="132"/>
      <c r="B459" s="121"/>
      <c r="C459" s="129"/>
      <c r="D459" s="130"/>
      <c r="E459" s="130"/>
      <c r="F459" s="130"/>
      <c r="G459" s="131"/>
      <c r="H459" s="119"/>
      <c r="I459" s="119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4.1" customHeight="1">
      <c r="A460" s="132"/>
      <c r="B460" s="121"/>
      <c r="C460" s="129"/>
      <c r="D460" s="130"/>
      <c r="E460" s="130"/>
      <c r="F460" s="130"/>
      <c r="G460" s="131"/>
      <c r="H460" s="119"/>
      <c r="I460" s="119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4.1" customHeight="1">
      <c r="A461" s="132"/>
      <c r="B461" s="121"/>
      <c r="C461" s="129"/>
      <c r="D461" s="130"/>
      <c r="E461" s="130"/>
      <c r="F461" s="130"/>
      <c r="G461" s="131"/>
      <c r="H461" s="119"/>
      <c r="I461" s="119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4.1" customHeight="1">
      <c r="A462" s="132"/>
      <c r="B462" s="121"/>
      <c r="C462" s="129"/>
      <c r="D462" s="130"/>
      <c r="E462" s="130"/>
      <c r="F462" s="130"/>
      <c r="G462" s="131"/>
      <c r="H462" s="119"/>
      <c r="I462" s="119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4.1" customHeight="1">
      <c r="A463" s="132"/>
      <c r="B463" s="121"/>
      <c r="C463" s="129"/>
      <c r="D463" s="130"/>
      <c r="E463" s="130"/>
      <c r="F463" s="130"/>
      <c r="G463" s="131"/>
      <c r="H463" s="119"/>
      <c r="I463" s="119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4.1" customHeight="1">
      <c r="A464" s="132"/>
      <c r="B464" s="121"/>
      <c r="C464" s="129"/>
      <c r="D464" s="130"/>
      <c r="E464" s="130"/>
      <c r="F464" s="130"/>
      <c r="G464" s="131"/>
      <c r="H464" s="119"/>
      <c r="I464" s="119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4.1" customHeight="1">
      <c r="A465" s="132"/>
      <c r="B465" s="121"/>
      <c r="C465" s="129"/>
      <c r="D465" s="130"/>
      <c r="E465" s="130"/>
      <c r="F465" s="130"/>
      <c r="G465" s="131"/>
      <c r="H465" s="119"/>
      <c r="I465" s="119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4.1" customHeight="1">
      <c r="A466" s="132"/>
      <c r="B466" s="121"/>
      <c r="C466" s="129"/>
      <c r="D466" s="130"/>
      <c r="E466" s="130"/>
      <c r="F466" s="130"/>
      <c r="G466" s="131"/>
      <c r="H466" s="119"/>
      <c r="I466" s="119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4.1" customHeight="1">
      <c r="A467" s="132"/>
      <c r="B467" s="121"/>
      <c r="C467" s="129"/>
      <c r="D467" s="130"/>
      <c r="E467" s="130"/>
      <c r="F467" s="130"/>
      <c r="G467" s="131"/>
      <c r="H467" s="119"/>
      <c r="I467" s="119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4.1" customHeight="1">
      <c r="A468" s="132"/>
      <c r="B468" s="121"/>
      <c r="C468" s="129"/>
      <c r="D468" s="130"/>
      <c r="E468" s="130"/>
      <c r="F468" s="130"/>
      <c r="G468" s="131"/>
      <c r="H468" s="119"/>
      <c r="I468" s="119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4.1" customHeight="1">
      <c r="A469" s="132"/>
      <c r="B469" s="121"/>
      <c r="C469" s="129"/>
      <c r="D469" s="130"/>
      <c r="E469" s="130"/>
      <c r="F469" s="130"/>
      <c r="G469" s="131"/>
      <c r="H469" s="119"/>
      <c r="I469" s="119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4.1" customHeight="1">
      <c r="A470" s="132"/>
      <c r="B470" s="121"/>
      <c r="C470" s="129"/>
      <c r="D470" s="130"/>
      <c r="E470" s="130"/>
      <c r="F470" s="130"/>
      <c r="G470" s="131"/>
      <c r="H470" s="119"/>
      <c r="I470" s="119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4.1" customHeight="1">
      <c r="A471" s="132"/>
      <c r="B471" s="121"/>
      <c r="C471" s="129"/>
      <c r="D471" s="130"/>
      <c r="E471" s="130"/>
      <c r="F471" s="130"/>
      <c r="G471" s="131"/>
      <c r="H471" s="119"/>
      <c r="I471" s="119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4.1" customHeight="1">
      <c r="A472" s="132"/>
      <c r="B472" s="121"/>
      <c r="C472" s="129"/>
      <c r="D472" s="130"/>
      <c r="E472" s="130"/>
      <c r="F472" s="130"/>
      <c r="G472" s="131"/>
      <c r="H472" s="119"/>
      <c r="I472" s="119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4.1" customHeight="1">
      <c r="A473" s="132"/>
      <c r="B473" s="121"/>
      <c r="C473" s="129"/>
      <c r="D473" s="130"/>
      <c r="E473" s="130"/>
      <c r="F473" s="130"/>
      <c r="G473" s="131"/>
      <c r="H473" s="119"/>
      <c r="I473" s="119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4.1" customHeight="1">
      <c r="A474" s="132"/>
      <c r="B474" s="121"/>
      <c r="C474" s="129"/>
      <c r="D474" s="130"/>
      <c r="E474" s="130"/>
      <c r="F474" s="130"/>
      <c r="G474" s="131"/>
      <c r="H474" s="119"/>
      <c r="I474" s="119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4.1" customHeight="1">
      <c r="A475" s="132"/>
      <c r="B475" s="121"/>
      <c r="C475" s="129"/>
      <c r="D475" s="130"/>
      <c r="E475" s="130"/>
      <c r="F475" s="130"/>
      <c r="G475" s="131"/>
      <c r="H475" s="119"/>
      <c r="I475" s="119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4.1" customHeight="1">
      <c r="A476" s="132"/>
      <c r="B476" s="121"/>
      <c r="C476" s="129"/>
      <c r="D476" s="130"/>
      <c r="E476" s="130"/>
      <c r="F476" s="130"/>
      <c r="G476" s="131"/>
      <c r="H476" s="119"/>
      <c r="I476" s="119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4.1" customHeight="1">
      <c r="A477" s="132"/>
      <c r="B477" s="121"/>
      <c r="C477" s="129"/>
      <c r="D477" s="130"/>
      <c r="E477" s="130"/>
      <c r="F477" s="130"/>
      <c r="G477" s="131"/>
      <c r="H477" s="119"/>
      <c r="I477" s="119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4.1" customHeight="1">
      <c r="A478" s="132"/>
      <c r="B478" s="121"/>
      <c r="C478" s="129"/>
      <c r="D478" s="130"/>
      <c r="E478" s="130"/>
      <c r="F478" s="130"/>
      <c r="G478" s="131"/>
      <c r="H478" s="119"/>
      <c r="I478" s="119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4.1" customHeight="1">
      <c r="A479" s="132"/>
      <c r="B479" s="121"/>
      <c r="C479" s="129"/>
      <c r="D479" s="130"/>
      <c r="E479" s="130"/>
      <c r="F479" s="130"/>
      <c r="G479" s="131"/>
      <c r="H479" s="119"/>
      <c r="I479" s="119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4.1" customHeight="1">
      <c r="A480" s="132"/>
      <c r="B480" s="121"/>
      <c r="C480" s="129"/>
      <c r="D480" s="130"/>
      <c r="E480" s="130"/>
      <c r="F480" s="130"/>
      <c r="G480" s="131"/>
      <c r="H480" s="119"/>
      <c r="I480" s="119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4.1" customHeight="1">
      <c r="A481" s="132"/>
      <c r="B481" s="121"/>
      <c r="C481" s="129"/>
      <c r="D481" s="130"/>
      <c r="E481" s="130"/>
      <c r="F481" s="130"/>
      <c r="G481" s="131"/>
      <c r="H481" s="119"/>
      <c r="I481" s="119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4.1" customHeight="1">
      <c r="A482" s="132"/>
      <c r="B482" s="121"/>
      <c r="C482" s="129"/>
      <c r="D482" s="130"/>
      <c r="E482" s="130"/>
      <c r="F482" s="130"/>
      <c r="G482" s="131"/>
      <c r="H482" s="119"/>
      <c r="I482" s="119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4.1" customHeight="1">
      <c r="A483" s="132"/>
      <c r="B483" s="121"/>
      <c r="C483" s="129"/>
      <c r="D483" s="130"/>
      <c r="E483" s="130"/>
      <c r="F483" s="130"/>
      <c r="G483" s="131"/>
      <c r="H483" s="119"/>
      <c r="I483" s="119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4.1" customHeight="1">
      <c r="A484" s="132"/>
      <c r="B484" s="121"/>
      <c r="C484" s="129"/>
      <c r="D484" s="130"/>
      <c r="E484" s="130"/>
      <c r="F484" s="130"/>
      <c r="G484" s="131"/>
      <c r="H484" s="119"/>
      <c r="I484" s="119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4.1" customHeight="1">
      <c r="A485" s="132"/>
      <c r="B485" s="121"/>
      <c r="C485" s="129"/>
      <c r="D485" s="130"/>
      <c r="E485" s="130"/>
      <c r="F485" s="130"/>
      <c r="G485" s="131"/>
      <c r="H485" s="119"/>
      <c r="I485" s="119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4.1" customHeight="1">
      <c r="A486" s="132"/>
      <c r="B486" s="121"/>
      <c r="C486" s="129"/>
      <c r="D486" s="130"/>
      <c r="E486" s="130"/>
      <c r="F486" s="130"/>
      <c r="G486" s="131"/>
      <c r="H486" s="119"/>
      <c r="I486" s="119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4.1" customHeight="1">
      <c r="A487" s="132"/>
      <c r="B487" s="121"/>
      <c r="C487" s="129"/>
      <c r="D487" s="130"/>
      <c r="E487" s="130"/>
      <c r="F487" s="130"/>
      <c r="G487" s="131"/>
      <c r="H487" s="119"/>
      <c r="I487" s="119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4.1" customHeight="1">
      <c r="A488" s="132"/>
      <c r="B488" s="121"/>
      <c r="C488" s="129"/>
      <c r="D488" s="130"/>
      <c r="E488" s="130"/>
      <c r="F488" s="130"/>
      <c r="G488" s="131"/>
      <c r="H488" s="119"/>
      <c r="I488" s="119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4.1" customHeight="1">
      <c r="A489" s="132"/>
      <c r="B489" s="121"/>
      <c r="C489" s="129"/>
      <c r="D489" s="130"/>
      <c r="E489" s="130"/>
      <c r="F489" s="130"/>
      <c r="G489" s="131"/>
      <c r="H489" s="119"/>
      <c r="I489" s="119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4.1" customHeight="1">
      <c r="A490" s="132"/>
      <c r="B490" s="121"/>
      <c r="C490" s="129"/>
      <c r="D490" s="130"/>
      <c r="E490" s="130"/>
      <c r="F490" s="130"/>
      <c r="G490" s="131"/>
      <c r="H490" s="119"/>
      <c r="I490" s="119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4.1" customHeight="1">
      <c r="A491" s="132"/>
      <c r="B491" s="133"/>
      <c r="C491" s="129"/>
      <c r="D491" s="130"/>
      <c r="E491" s="130"/>
      <c r="F491" s="130"/>
      <c r="G491" s="131"/>
      <c r="H491" s="119"/>
      <c r="I491" s="119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4.1" customHeight="1">
      <c r="A492" s="132"/>
      <c r="B492" s="133"/>
      <c r="C492" s="129"/>
      <c r="D492" s="130"/>
      <c r="E492" s="130"/>
      <c r="F492" s="130"/>
      <c r="G492" s="131"/>
      <c r="H492" s="119"/>
      <c r="I492" s="119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4.1" customHeight="1">
      <c r="A493" s="132"/>
      <c r="B493" s="133"/>
      <c r="C493" s="129"/>
      <c r="D493" s="130"/>
      <c r="E493" s="130"/>
      <c r="F493" s="130"/>
      <c r="G493" s="131"/>
      <c r="H493" s="119"/>
      <c r="I493" s="119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4.1" customHeight="1">
      <c r="A494" s="132"/>
      <c r="B494" s="133"/>
      <c r="C494" s="129"/>
      <c r="D494" s="130"/>
      <c r="E494" s="130"/>
      <c r="F494" s="130"/>
      <c r="G494" s="131"/>
      <c r="H494" s="119"/>
      <c r="I494" s="119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4.1" customHeight="1">
      <c r="A495" s="132"/>
      <c r="B495" s="133"/>
      <c r="C495" s="129"/>
      <c r="D495" s="130"/>
      <c r="E495" s="130"/>
      <c r="F495" s="130"/>
      <c r="G495" s="131"/>
      <c r="H495" s="119"/>
      <c r="I495" s="119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4.1" customHeight="1">
      <c r="A496" s="132"/>
      <c r="B496" s="133"/>
      <c r="C496" s="129"/>
      <c r="D496" s="130"/>
      <c r="E496" s="130"/>
      <c r="F496" s="130"/>
      <c r="G496" s="131"/>
      <c r="H496" s="119"/>
      <c r="I496" s="119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4.1" customHeight="1">
      <c r="A497" s="132"/>
      <c r="B497" s="133"/>
      <c r="C497" s="129"/>
      <c r="D497" s="130"/>
      <c r="E497" s="130"/>
      <c r="F497" s="130"/>
      <c r="G497" s="131"/>
      <c r="H497" s="119"/>
      <c r="I497" s="119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4.1" customHeight="1">
      <c r="A498" s="132"/>
      <c r="B498" s="133"/>
      <c r="C498" s="129"/>
      <c r="D498" s="130"/>
      <c r="E498" s="130"/>
      <c r="F498" s="130"/>
      <c r="G498" s="131"/>
      <c r="H498" s="119"/>
      <c r="I498" s="119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4.1" customHeight="1">
      <c r="A499" s="132"/>
      <c r="B499" s="133"/>
      <c r="C499" s="129"/>
      <c r="D499" s="130"/>
      <c r="E499" s="130"/>
      <c r="F499" s="130"/>
      <c r="G499" s="131"/>
      <c r="H499" s="119"/>
      <c r="I499" s="119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4.1" customHeight="1">
      <c r="A500" s="132"/>
      <c r="B500" s="133"/>
      <c r="C500" s="129"/>
      <c r="D500" s="130"/>
      <c r="E500" s="130"/>
      <c r="F500" s="130"/>
      <c r="G500" s="131"/>
      <c r="H500" s="119"/>
      <c r="I500" s="119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4.1" customHeight="1">
      <c r="A501" s="132"/>
      <c r="B501" s="133"/>
      <c r="C501" s="129"/>
      <c r="D501" s="130"/>
      <c r="E501" s="130"/>
      <c r="F501" s="130"/>
      <c r="G501" s="131"/>
      <c r="H501" s="119"/>
      <c r="I501" s="119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4.1" customHeight="1">
      <c r="A502" s="132"/>
      <c r="B502" s="133"/>
      <c r="C502" s="129"/>
      <c r="D502" s="130"/>
      <c r="E502" s="130"/>
      <c r="F502" s="130"/>
      <c r="G502" s="131"/>
      <c r="H502" s="119"/>
      <c r="I502" s="119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4.1" customHeight="1">
      <c r="A503" s="132"/>
      <c r="B503" s="133"/>
      <c r="C503" s="129"/>
      <c r="D503" s="130"/>
      <c r="E503" s="130"/>
      <c r="F503" s="130"/>
      <c r="G503" s="131"/>
      <c r="H503" s="119"/>
      <c r="I503" s="119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4.1" customHeight="1">
      <c r="A504" s="132"/>
      <c r="B504" s="133"/>
      <c r="C504" s="129"/>
      <c r="D504" s="130"/>
      <c r="E504" s="130"/>
      <c r="F504" s="130"/>
      <c r="G504" s="131"/>
      <c r="H504" s="119"/>
      <c r="I504" s="119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4.1" customHeight="1">
      <c r="A505" s="132"/>
      <c r="B505" s="133"/>
      <c r="C505" s="129"/>
      <c r="D505" s="130"/>
      <c r="E505" s="130"/>
      <c r="F505" s="130"/>
      <c r="G505" s="131"/>
      <c r="H505" s="119"/>
      <c r="I505" s="119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4.1" customHeight="1">
      <c r="A506" s="132"/>
      <c r="B506" s="133"/>
      <c r="C506" s="129"/>
      <c r="D506" s="130"/>
      <c r="E506" s="130"/>
      <c r="F506" s="130"/>
      <c r="G506" s="131"/>
      <c r="H506" s="119"/>
      <c r="I506" s="119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4.1" customHeight="1">
      <c r="A507" s="132"/>
      <c r="B507" s="133"/>
      <c r="C507" s="129"/>
      <c r="D507" s="130"/>
      <c r="E507" s="130"/>
      <c r="F507" s="130"/>
      <c r="G507" s="131"/>
      <c r="H507" s="119"/>
      <c r="I507" s="119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4.1" customHeight="1">
      <c r="A508" s="132"/>
      <c r="B508" s="133"/>
      <c r="C508" s="129"/>
      <c r="D508" s="130"/>
      <c r="E508" s="130"/>
      <c r="F508" s="130"/>
      <c r="G508" s="131"/>
      <c r="H508" s="119"/>
      <c r="I508" s="119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4.1" customHeight="1">
      <c r="A509" s="132"/>
      <c r="B509" s="133"/>
      <c r="C509" s="129"/>
      <c r="D509" s="130"/>
      <c r="E509" s="130"/>
      <c r="F509" s="130"/>
      <c r="G509" s="131"/>
      <c r="H509" s="119"/>
      <c r="I509" s="119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4.1" customHeight="1">
      <c r="A510" s="132"/>
      <c r="B510" s="133"/>
      <c r="C510" s="129"/>
      <c r="D510" s="130"/>
      <c r="E510" s="130"/>
      <c r="F510" s="130"/>
      <c r="G510" s="131"/>
      <c r="H510" s="119"/>
      <c r="I510" s="119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4.1" customHeight="1">
      <c r="A511" s="132"/>
      <c r="B511" s="133"/>
      <c r="C511" s="129"/>
      <c r="D511" s="130"/>
      <c r="E511" s="130"/>
      <c r="F511" s="130"/>
      <c r="G511" s="131"/>
      <c r="H511" s="119"/>
      <c r="I511" s="119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4.1" customHeight="1">
      <c r="A512" s="132"/>
      <c r="B512" s="133"/>
      <c r="C512" s="129"/>
      <c r="D512" s="130"/>
      <c r="E512" s="130"/>
      <c r="F512" s="130"/>
      <c r="G512" s="131"/>
      <c r="H512" s="119"/>
      <c r="I512" s="119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4.1" customHeight="1">
      <c r="A513" s="132"/>
      <c r="B513" s="133"/>
      <c r="C513" s="129"/>
      <c r="D513" s="130"/>
      <c r="E513" s="130"/>
      <c r="F513" s="130"/>
      <c r="G513" s="131"/>
      <c r="H513" s="119"/>
      <c r="I513" s="119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4.1" customHeight="1">
      <c r="A514" s="132"/>
      <c r="B514" s="133"/>
      <c r="C514" s="129"/>
      <c r="D514" s="130"/>
      <c r="E514" s="130"/>
      <c r="F514" s="130"/>
      <c r="G514" s="131"/>
      <c r="H514" s="119"/>
      <c r="I514" s="119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4.1" customHeight="1">
      <c r="A515" s="132"/>
      <c r="B515" s="133"/>
      <c r="C515" s="129"/>
      <c r="D515" s="130"/>
      <c r="E515" s="130"/>
      <c r="F515" s="130"/>
      <c r="G515" s="131"/>
      <c r="H515" s="119"/>
      <c r="I515" s="119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4.1" customHeight="1">
      <c r="A516" s="132"/>
      <c r="B516" s="133"/>
      <c r="C516" s="129"/>
      <c r="D516" s="130"/>
      <c r="E516" s="130"/>
      <c r="F516" s="130"/>
      <c r="G516" s="131"/>
      <c r="H516" s="119"/>
      <c r="I516" s="119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4.1" customHeight="1">
      <c r="A517" s="132"/>
      <c r="B517" s="133"/>
      <c r="C517" s="129"/>
      <c r="D517" s="130"/>
      <c r="E517" s="130"/>
      <c r="F517" s="130"/>
      <c r="G517" s="131"/>
      <c r="H517" s="119"/>
      <c r="I517" s="119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4.1" customHeight="1">
      <c r="A518" s="132"/>
      <c r="B518" s="133"/>
      <c r="C518" s="129"/>
      <c r="D518" s="130"/>
      <c r="E518" s="130"/>
      <c r="F518" s="130"/>
      <c r="G518" s="131"/>
      <c r="H518" s="119"/>
      <c r="I518" s="119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4.1" customHeight="1">
      <c r="A519" s="132"/>
      <c r="B519" s="133"/>
      <c r="C519" s="129"/>
      <c r="D519" s="130"/>
      <c r="E519" s="130"/>
      <c r="F519" s="130"/>
      <c r="G519" s="131"/>
      <c r="H519" s="119"/>
      <c r="I519" s="119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4.1" customHeight="1">
      <c r="A520" s="132"/>
      <c r="B520" s="133"/>
      <c r="C520" s="129"/>
      <c r="D520" s="130"/>
      <c r="E520" s="130"/>
      <c r="F520" s="130"/>
      <c r="G520" s="131"/>
      <c r="H520" s="119"/>
      <c r="I520" s="119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4.1" customHeight="1">
      <c r="A521" s="132"/>
      <c r="B521" s="133"/>
      <c r="C521" s="129"/>
      <c r="D521" s="130"/>
      <c r="E521" s="130"/>
      <c r="F521" s="130"/>
      <c r="G521" s="131"/>
      <c r="H521" s="119"/>
      <c r="I521" s="119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4.1" customHeight="1">
      <c r="A522" s="132"/>
      <c r="B522" s="133"/>
      <c r="C522" s="129"/>
      <c r="D522" s="130"/>
      <c r="E522" s="130"/>
      <c r="F522" s="130"/>
      <c r="G522" s="131"/>
      <c r="H522" s="119"/>
      <c r="I522" s="119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4.1" customHeight="1">
      <c r="A523" s="132"/>
      <c r="B523" s="133"/>
      <c r="C523" s="129"/>
      <c r="D523" s="130"/>
      <c r="E523" s="130"/>
      <c r="F523" s="130"/>
      <c r="G523" s="131"/>
      <c r="H523" s="119"/>
      <c r="I523" s="119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1" ht="14.1" customHeight="1">
      <c r="A524" s="132"/>
      <c r="B524" s="133"/>
      <c r="C524" s="129"/>
      <c r="D524" s="130"/>
      <c r="E524" s="130"/>
      <c r="F524" s="130"/>
      <c r="G524" s="131"/>
      <c r="H524" s="119"/>
      <c r="I524" s="119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1:21" ht="14.1" customHeight="1">
      <c r="A525" s="132"/>
      <c r="B525" s="133"/>
      <c r="C525" s="129"/>
      <c r="D525" s="130"/>
      <c r="E525" s="130"/>
      <c r="F525" s="130"/>
      <c r="G525" s="131"/>
      <c r="H525" s="119"/>
      <c r="I525" s="119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1" ht="14.1" customHeight="1">
      <c r="A526" s="132"/>
      <c r="B526" s="133"/>
      <c r="C526" s="129"/>
      <c r="D526" s="130"/>
      <c r="E526" s="130"/>
      <c r="F526" s="130"/>
      <c r="G526" s="131"/>
      <c r="H526" s="119"/>
      <c r="I526" s="119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1:21" ht="14.1" customHeight="1">
      <c r="A527" s="132"/>
      <c r="B527" s="133"/>
      <c r="C527" s="129"/>
      <c r="D527" s="130"/>
      <c r="E527" s="130"/>
      <c r="F527" s="130"/>
      <c r="G527" s="131"/>
      <c r="H527" s="119"/>
      <c r="I527" s="119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ht="14.1" customHeight="1">
      <c r="A528" s="132"/>
      <c r="B528" s="133"/>
      <c r="C528" s="129"/>
      <c r="D528" s="130"/>
      <c r="E528" s="130"/>
      <c r="F528" s="130"/>
      <c r="G528" s="131"/>
      <c r="H528" s="119"/>
      <c r="I528" s="119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1" ht="14.1" customHeight="1">
      <c r="A529" s="132"/>
      <c r="B529" s="133"/>
      <c r="C529" s="129"/>
      <c r="D529" s="130"/>
      <c r="E529" s="130"/>
      <c r="F529" s="130"/>
      <c r="G529" s="131"/>
      <c r="H529" s="119"/>
      <c r="I529" s="119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1" ht="14.1" customHeight="1">
      <c r="A530" s="132"/>
      <c r="B530" s="133"/>
      <c r="C530" s="129"/>
      <c r="D530" s="130"/>
      <c r="E530" s="130"/>
      <c r="F530" s="130"/>
      <c r="G530" s="131"/>
      <c r="H530" s="119"/>
      <c r="I530" s="119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1:21" ht="14.1" customHeight="1">
      <c r="A531" s="132"/>
      <c r="B531" s="133"/>
      <c r="C531" s="129"/>
      <c r="D531" s="130"/>
      <c r="E531" s="130"/>
      <c r="F531" s="130"/>
      <c r="G531" s="131"/>
      <c r="H531" s="119"/>
      <c r="I531" s="119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1:21" ht="14.1" customHeight="1">
      <c r="A532" s="132"/>
      <c r="B532" s="133"/>
      <c r="C532" s="129"/>
      <c r="D532" s="130"/>
      <c r="E532" s="130"/>
      <c r="F532" s="130"/>
      <c r="G532" s="131"/>
      <c r="H532" s="119"/>
      <c r="I532" s="119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1:21" ht="14.1" customHeight="1">
      <c r="A533" s="132"/>
      <c r="B533" s="133"/>
      <c r="C533" s="129"/>
      <c r="D533" s="130"/>
      <c r="E533" s="130"/>
      <c r="F533" s="130"/>
      <c r="G533" s="131"/>
      <c r="H533" s="119"/>
      <c r="I533" s="119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1:21" ht="14.1" customHeight="1">
      <c r="A534" s="132"/>
      <c r="B534" s="133"/>
      <c r="C534" s="129"/>
      <c r="D534" s="130"/>
      <c r="E534" s="130"/>
      <c r="F534" s="130"/>
      <c r="G534" s="131"/>
      <c r="H534" s="119"/>
      <c r="I534" s="119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1:21" ht="14.1" customHeight="1">
      <c r="A535" s="132"/>
      <c r="B535" s="133"/>
      <c r="C535" s="129"/>
      <c r="D535" s="130"/>
      <c r="E535" s="130"/>
      <c r="F535" s="130"/>
      <c r="G535" s="131"/>
      <c r="H535" s="119"/>
      <c r="I535" s="119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1:21" ht="14.1" customHeight="1">
      <c r="A536" s="132"/>
      <c r="B536" s="133"/>
      <c r="C536" s="129"/>
      <c r="D536" s="130"/>
      <c r="E536" s="130"/>
      <c r="F536" s="130"/>
      <c r="G536" s="131"/>
      <c r="H536" s="119"/>
      <c r="I536" s="119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1:21" ht="14.1" customHeight="1">
      <c r="A537" s="132"/>
      <c r="B537" s="133"/>
      <c r="C537" s="129"/>
      <c r="D537" s="130"/>
      <c r="E537" s="130"/>
      <c r="F537" s="130"/>
      <c r="G537" s="131"/>
      <c r="H537" s="119"/>
      <c r="I537" s="119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1:21" ht="14.1" customHeight="1">
      <c r="A538" s="132"/>
      <c r="B538" s="133"/>
      <c r="C538" s="129"/>
      <c r="D538" s="130"/>
      <c r="E538" s="130"/>
      <c r="F538" s="130"/>
      <c r="G538" s="131"/>
      <c r="H538" s="119"/>
      <c r="I538" s="119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1:21" ht="14.1" customHeight="1">
      <c r="A539" s="132"/>
      <c r="B539" s="133"/>
      <c r="C539" s="129"/>
      <c r="D539" s="130"/>
      <c r="E539" s="130"/>
      <c r="F539" s="130"/>
      <c r="G539" s="131"/>
      <c r="H539" s="119"/>
      <c r="I539" s="119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1:21" ht="14.1" customHeight="1">
      <c r="A540" s="132"/>
      <c r="B540" s="133"/>
      <c r="C540" s="129"/>
      <c r="D540" s="130"/>
      <c r="E540" s="130"/>
      <c r="F540" s="130"/>
      <c r="G540" s="131"/>
      <c r="H540" s="119"/>
      <c r="I540" s="119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1:21" ht="14.1" customHeight="1">
      <c r="A541" s="132"/>
      <c r="B541" s="133"/>
      <c r="C541" s="129"/>
      <c r="D541" s="130"/>
      <c r="E541" s="130"/>
      <c r="F541" s="130"/>
      <c r="G541" s="131"/>
      <c r="H541" s="119"/>
      <c r="I541" s="119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1:21" ht="14.1" customHeight="1">
      <c r="A542" s="132"/>
      <c r="B542" s="133"/>
      <c r="C542" s="129"/>
      <c r="D542" s="130"/>
      <c r="E542" s="130"/>
      <c r="F542" s="130"/>
      <c r="G542" s="131"/>
      <c r="H542" s="119"/>
      <c r="I542" s="119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1:21" ht="14.1" customHeight="1">
      <c r="A543" s="132"/>
      <c r="B543" s="133"/>
      <c r="C543" s="129"/>
      <c r="D543" s="130"/>
      <c r="E543" s="130"/>
      <c r="F543" s="130"/>
      <c r="G543" s="131"/>
      <c r="H543" s="119"/>
      <c r="I543" s="119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1:21" ht="14.1" customHeight="1">
      <c r="A544" s="132"/>
      <c r="B544" s="133"/>
      <c r="C544" s="129"/>
      <c r="D544" s="130"/>
      <c r="E544" s="130"/>
      <c r="F544" s="130"/>
      <c r="G544" s="131"/>
      <c r="H544" s="119"/>
      <c r="I544" s="119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1:21" ht="14.1" customHeight="1">
      <c r="A545" s="132"/>
      <c r="B545" s="133"/>
      <c r="C545" s="129"/>
      <c r="D545" s="130"/>
      <c r="E545" s="130"/>
      <c r="F545" s="130"/>
      <c r="G545" s="131"/>
      <c r="H545" s="119"/>
      <c r="I545" s="119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1:21" ht="14.1" customHeight="1">
      <c r="A546" s="132"/>
      <c r="B546" s="133"/>
      <c r="C546" s="129"/>
      <c r="D546" s="130"/>
      <c r="E546" s="130"/>
      <c r="F546" s="130"/>
      <c r="G546" s="131"/>
      <c r="H546" s="119"/>
      <c r="I546" s="119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1:21" ht="14.1" customHeight="1">
      <c r="A547" s="132"/>
      <c r="B547" s="133"/>
      <c r="C547" s="129"/>
      <c r="D547" s="130"/>
      <c r="E547" s="130"/>
      <c r="F547" s="130"/>
      <c r="G547" s="131"/>
      <c r="H547" s="119"/>
      <c r="I547" s="119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1:21" ht="14.1" customHeight="1">
      <c r="A548" s="132"/>
      <c r="B548" s="133"/>
      <c r="C548" s="129"/>
      <c r="D548" s="130"/>
      <c r="E548" s="130"/>
      <c r="F548" s="130"/>
      <c r="G548" s="131"/>
      <c r="H548" s="119"/>
      <c r="I548" s="119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1:21" ht="14.1" customHeight="1">
      <c r="A549" s="132"/>
      <c r="B549" s="133"/>
      <c r="C549" s="129"/>
      <c r="D549" s="130"/>
      <c r="E549" s="130"/>
      <c r="F549" s="130"/>
      <c r="G549" s="131"/>
      <c r="H549" s="119"/>
      <c r="I549" s="119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1" ht="14.1" customHeight="1">
      <c r="A550" s="132"/>
      <c r="B550" s="133"/>
      <c r="C550" s="129"/>
      <c r="D550" s="130"/>
      <c r="E550" s="130"/>
      <c r="F550" s="130"/>
      <c r="G550" s="131"/>
      <c r="H550" s="119"/>
      <c r="I550" s="119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1" ht="14.1" customHeight="1">
      <c r="A551" s="132"/>
      <c r="B551" s="133"/>
      <c r="C551" s="129"/>
      <c r="D551" s="130"/>
      <c r="E551" s="130"/>
      <c r="F551" s="130"/>
      <c r="G551" s="131"/>
      <c r="H551" s="119"/>
      <c r="I551" s="119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1:21" ht="14.1" customHeight="1">
      <c r="A552" s="132"/>
      <c r="B552" s="133"/>
      <c r="C552" s="129"/>
      <c r="D552" s="130"/>
      <c r="E552" s="130"/>
      <c r="F552" s="130"/>
      <c r="G552" s="131"/>
      <c r="H552" s="119"/>
      <c r="I552" s="119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1:21" ht="14.1" customHeight="1">
      <c r="A553" s="132"/>
      <c r="B553" s="133"/>
      <c r="C553" s="129"/>
      <c r="D553" s="130"/>
      <c r="E553" s="130"/>
      <c r="F553" s="130"/>
      <c r="G553" s="131"/>
      <c r="H553" s="119"/>
      <c r="I553" s="119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1:21" ht="14.1" customHeight="1">
      <c r="A554" s="132"/>
      <c r="B554" s="133"/>
      <c r="C554" s="129"/>
      <c r="D554" s="130"/>
      <c r="E554" s="130"/>
      <c r="F554" s="130"/>
      <c r="G554" s="131"/>
      <c r="H554" s="119"/>
      <c r="I554" s="119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1:21" ht="14.1" customHeight="1">
      <c r="A555" s="132"/>
      <c r="B555" s="133"/>
      <c r="C555" s="129"/>
      <c r="D555" s="130"/>
      <c r="E555" s="130"/>
      <c r="F555" s="130"/>
      <c r="G555" s="131"/>
      <c r="H555" s="119"/>
      <c r="I555" s="119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1:21" ht="14.1" customHeight="1">
      <c r="A556" s="132"/>
      <c r="B556" s="133"/>
      <c r="C556" s="129"/>
      <c r="D556" s="130"/>
      <c r="E556" s="130"/>
      <c r="F556" s="130"/>
      <c r="G556" s="131"/>
      <c r="H556" s="119"/>
      <c r="I556" s="119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1:21" ht="14.1" customHeight="1">
      <c r="A557" s="132"/>
      <c r="B557" s="133"/>
      <c r="C557" s="129"/>
      <c r="D557" s="130"/>
      <c r="E557" s="130"/>
      <c r="F557" s="130"/>
      <c r="G557" s="131"/>
      <c r="H557" s="119"/>
      <c r="I557" s="119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1:21" ht="14.1" customHeight="1">
      <c r="A558" s="132"/>
      <c r="B558" s="133"/>
      <c r="C558" s="129"/>
      <c r="D558" s="130"/>
      <c r="E558" s="130"/>
      <c r="F558" s="130"/>
      <c r="G558" s="131"/>
      <c r="H558" s="119"/>
      <c r="I558" s="119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1:21" ht="14.1" customHeight="1">
      <c r="A559" s="132"/>
      <c r="B559" s="133"/>
      <c r="C559" s="129"/>
      <c r="D559" s="130"/>
      <c r="E559" s="130"/>
      <c r="F559" s="130"/>
      <c r="G559" s="131"/>
      <c r="H559" s="119"/>
      <c r="I559" s="119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1:21" ht="14.1" customHeight="1">
      <c r="A560" s="132"/>
      <c r="B560" s="133"/>
      <c r="C560" s="129"/>
      <c r="D560" s="130"/>
      <c r="E560" s="130"/>
      <c r="F560" s="130"/>
      <c r="G560" s="131"/>
      <c r="H560" s="119"/>
      <c r="I560" s="119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1:21" ht="14.1" customHeight="1">
      <c r="A561" s="132"/>
      <c r="B561" s="133"/>
      <c r="C561" s="129"/>
      <c r="D561" s="130"/>
      <c r="E561" s="130"/>
      <c r="F561" s="130"/>
      <c r="G561" s="131"/>
      <c r="H561" s="119"/>
      <c r="I561" s="119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1:21" ht="14.1" customHeight="1">
      <c r="A562" s="132"/>
      <c r="B562" s="133"/>
      <c r="C562" s="129"/>
      <c r="D562" s="130"/>
      <c r="E562" s="130"/>
      <c r="F562" s="130"/>
      <c r="G562" s="131"/>
      <c r="H562" s="119"/>
      <c r="I562" s="119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1:21" ht="14.1" customHeight="1">
      <c r="A563" s="132"/>
      <c r="B563" s="133"/>
      <c r="C563" s="129"/>
      <c r="D563" s="130"/>
      <c r="E563" s="130"/>
      <c r="F563" s="130"/>
      <c r="G563" s="131"/>
      <c r="H563" s="119"/>
      <c r="I563" s="119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1:21" ht="14.1" customHeight="1">
      <c r="A564" s="132"/>
      <c r="B564" s="133"/>
      <c r="C564" s="129"/>
      <c r="D564" s="130"/>
      <c r="E564" s="130"/>
      <c r="F564" s="130"/>
      <c r="G564" s="131"/>
      <c r="H564" s="119"/>
      <c r="I564" s="119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1:21" ht="14.1" customHeight="1">
      <c r="A565" s="132"/>
      <c r="B565" s="133"/>
      <c r="C565" s="129"/>
      <c r="D565" s="130"/>
      <c r="E565" s="130"/>
      <c r="F565" s="130"/>
      <c r="G565" s="131"/>
      <c r="H565" s="119"/>
      <c r="I565" s="119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1:21" ht="14.1" customHeight="1">
      <c r="A566" s="132"/>
      <c r="B566" s="133"/>
      <c r="C566" s="129"/>
      <c r="D566" s="130"/>
      <c r="E566" s="130"/>
      <c r="F566" s="130"/>
      <c r="G566" s="131"/>
      <c r="H566" s="119"/>
      <c r="I566" s="119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1:21" ht="14.1" customHeight="1">
      <c r="A567" s="132"/>
      <c r="B567" s="133"/>
      <c r="C567" s="129"/>
      <c r="D567" s="130"/>
      <c r="E567" s="130"/>
      <c r="F567" s="130"/>
      <c r="G567" s="131"/>
      <c r="H567" s="119"/>
      <c r="I567" s="119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1:21" ht="14.1" customHeight="1">
      <c r="A568" s="132"/>
      <c r="B568" s="133"/>
      <c r="C568" s="129"/>
      <c r="D568" s="130"/>
      <c r="E568" s="130"/>
      <c r="F568" s="130"/>
      <c r="G568" s="131"/>
      <c r="H568" s="119"/>
      <c r="I568" s="119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1:21" ht="14.1" customHeight="1">
      <c r="A569" s="132"/>
      <c r="B569" s="133"/>
      <c r="C569" s="129"/>
      <c r="D569" s="130"/>
      <c r="E569" s="130"/>
      <c r="F569" s="130"/>
      <c r="G569" s="131"/>
      <c r="H569" s="119"/>
      <c r="I569" s="119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1:21" ht="14.1" customHeight="1">
      <c r="A570" s="132"/>
      <c r="B570" s="133"/>
      <c r="C570" s="129"/>
      <c r="D570" s="130"/>
      <c r="E570" s="130"/>
      <c r="F570" s="130"/>
      <c r="G570" s="131"/>
      <c r="H570" s="119"/>
      <c r="I570" s="119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1:21" ht="14.1" customHeight="1">
      <c r="A571" s="132"/>
      <c r="B571" s="133"/>
      <c r="C571" s="129"/>
      <c r="D571" s="130"/>
      <c r="E571" s="130"/>
      <c r="F571" s="130"/>
      <c r="G571" s="131"/>
      <c r="H571" s="119"/>
      <c r="I571" s="119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1:21" ht="14.1" customHeight="1">
      <c r="A572" s="132"/>
      <c r="B572" s="133"/>
      <c r="C572" s="129"/>
      <c r="D572" s="130"/>
      <c r="E572" s="130"/>
      <c r="F572" s="130"/>
      <c r="G572" s="131"/>
      <c r="H572" s="119"/>
      <c r="I572" s="119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1:21" ht="14.1" customHeight="1">
      <c r="A573" s="132"/>
      <c r="B573" s="133"/>
      <c r="C573" s="129"/>
      <c r="D573" s="130"/>
      <c r="E573" s="130"/>
      <c r="F573" s="130"/>
      <c r="G573" s="131"/>
      <c r="H573" s="119"/>
      <c r="I573" s="119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1:21" ht="14.1" customHeight="1">
      <c r="A574" s="132"/>
      <c r="B574" s="133"/>
      <c r="C574" s="129"/>
      <c r="D574" s="130"/>
      <c r="E574" s="130"/>
      <c r="F574" s="130"/>
      <c r="G574" s="131"/>
      <c r="H574" s="119"/>
      <c r="I574" s="119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1:21" ht="14.1" customHeight="1">
      <c r="A575" s="132"/>
      <c r="B575" s="133"/>
      <c r="C575" s="129"/>
      <c r="D575" s="130"/>
      <c r="E575" s="130"/>
      <c r="F575" s="130"/>
      <c r="G575" s="131"/>
      <c r="H575" s="119"/>
      <c r="I575" s="119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1:21" ht="14.1" customHeight="1">
      <c r="A576" s="132"/>
      <c r="B576" s="133"/>
      <c r="C576" s="129"/>
      <c r="D576" s="130"/>
      <c r="E576" s="130"/>
      <c r="F576" s="130"/>
      <c r="G576" s="131"/>
      <c r="H576" s="119"/>
      <c r="I576" s="119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1:21" ht="14.1" customHeight="1">
      <c r="A577" s="132"/>
      <c r="B577" s="133"/>
      <c r="C577" s="129"/>
      <c r="D577" s="130"/>
      <c r="E577" s="130"/>
      <c r="F577" s="130"/>
      <c r="G577" s="131"/>
      <c r="H577" s="119"/>
      <c r="I577" s="119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1:21" ht="14.1" customHeight="1">
      <c r="A578" s="132"/>
      <c r="B578" s="133"/>
      <c r="C578" s="129"/>
      <c r="D578" s="130"/>
      <c r="E578" s="130"/>
      <c r="F578" s="130"/>
      <c r="G578" s="131"/>
      <c r="H578" s="119"/>
      <c r="I578" s="119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1:21" ht="14.1" customHeight="1">
      <c r="A579" s="132"/>
      <c r="B579" s="133"/>
      <c r="C579" s="129"/>
      <c r="D579" s="130"/>
      <c r="E579" s="130"/>
      <c r="F579" s="130"/>
      <c r="G579" s="131"/>
      <c r="H579" s="119"/>
      <c r="I579" s="119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1:21" ht="14.1" customHeight="1">
      <c r="A580" s="132"/>
      <c r="B580" s="133"/>
      <c r="C580" s="129"/>
      <c r="D580" s="130"/>
      <c r="E580" s="130"/>
      <c r="F580" s="130"/>
      <c r="G580" s="131"/>
      <c r="H580" s="119"/>
      <c r="I580" s="119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1:21" ht="14.1" customHeight="1">
      <c r="A581" s="132"/>
      <c r="B581" s="133"/>
      <c r="C581" s="129"/>
      <c r="D581" s="130"/>
      <c r="E581" s="130"/>
      <c r="F581" s="130"/>
      <c r="G581" s="131"/>
      <c r="H581" s="119"/>
      <c r="I581" s="119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1:21" ht="14.1" customHeight="1">
      <c r="A582" s="132"/>
      <c r="B582" s="133"/>
      <c r="C582" s="129"/>
      <c r="D582" s="130"/>
      <c r="E582" s="130"/>
      <c r="F582" s="130"/>
      <c r="G582" s="131"/>
      <c r="H582" s="119"/>
      <c r="I582" s="119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1:21" ht="14.1" customHeight="1">
      <c r="A583" s="132"/>
      <c r="B583" s="133"/>
      <c r="C583" s="129"/>
      <c r="D583" s="130"/>
      <c r="E583" s="130"/>
      <c r="F583" s="130"/>
      <c r="G583" s="131"/>
      <c r="H583" s="119"/>
      <c r="I583" s="119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1:21" ht="14.1" customHeight="1">
      <c r="A584" s="132"/>
      <c r="B584" s="133"/>
      <c r="C584" s="129"/>
      <c r="D584" s="130"/>
      <c r="E584" s="130"/>
      <c r="F584" s="130"/>
      <c r="G584" s="131"/>
      <c r="H584" s="119"/>
      <c r="I584" s="119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1:21" ht="14.1" customHeight="1">
      <c r="A585" s="132"/>
      <c r="B585" s="133"/>
      <c r="C585" s="129"/>
      <c r="D585" s="130"/>
      <c r="E585" s="130"/>
      <c r="F585" s="130"/>
      <c r="G585" s="131"/>
      <c r="H585" s="119"/>
      <c r="I585" s="119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1:21" ht="14.1" customHeight="1">
      <c r="A586" s="132"/>
      <c r="B586" s="133"/>
      <c r="C586" s="129"/>
      <c r="D586" s="130"/>
      <c r="E586" s="130"/>
      <c r="F586" s="130"/>
      <c r="G586" s="131"/>
      <c r="H586" s="119"/>
      <c r="I586" s="119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1:21" ht="14.1" customHeight="1">
      <c r="A587" s="132"/>
      <c r="B587" s="133"/>
      <c r="C587" s="129"/>
      <c r="D587" s="130"/>
      <c r="E587" s="130"/>
      <c r="F587" s="130"/>
      <c r="G587" s="131"/>
      <c r="H587" s="119"/>
      <c r="I587" s="119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1:21" ht="14.1" customHeight="1">
      <c r="A588" s="132"/>
      <c r="B588" s="133"/>
      <c r="C588" s="129"/>
      <c r="D588" s="130"/>
      <c r="E588" s="130"/>
      <c r="F588" s="130"/>
      <c r="G588" s="131"/>
      <c r="H588" s="119"/>
      <c r="I588" s="119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1:21" ht="14.1" customHeight="1">
      <c r="A589" s="132"/>
      <c r="B589" s="133"/>
      <c r="C589" s="129"/>
      <c r="D589" s="130"/>
      <c r="E589" s="130"/>
      <c r="F589" s="130"/>
      <c r="G589" s="131"/>
      <c r="H589" s="119"/>
      <c r="I589" s="119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1:21" ht="14.1" customHeight="1">
      <c r="A590" s="132"/>
      <c r="B590" s="133"/>
      <c r="C590" s="129"/>
      <c r="D590" s="130"/>
      <c r="E590" s="130"/>
      <c r="F590" s="130"/>
      <c r="G590" s="131"/>
      <c r="H590" s="119"/>
      <c r="I590" s="119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1:21" ht="14.1" customHeight="1">
      <c r="A591" s="132"/>
      <c r="B591" s="133"/>
      <c r="C591" s="129"/>
      <c r="D591" s="130"/>
      <c r="E591" s="130"/>
      <c r="F591" s="130"/>
      <c r="G591" s="131"/>
      <c r="H591" s="119"/>
      <c r="I591" s="119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1:21" ht="14.1" customHeight="1">
      <c r="A592" s="132"/>
      <c r="B592" s="133"/>
      <c r="C592" s="129"/>
      <c r="D592" s="130"/>
      <c r="E592" s="130"/>
      <c r="F592" s="130"/>
      <c r="G592" s="131"/>
      <c r="H592" s="119"/>
      <c r="I592" s="119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1:21" ht="14.1" customHeight="1">
      <c r="A593" s="132"/>
      <c r="B593" s="133"/>
      <c r="C593" s="129"/>
      <c r="D593" s="130"/>
      <c r="E593" s="130"/>
      <c r="F593" s="130"/>
      <c r="G593" s="131"/>
      <c r="H593" s="119"/>
      <c r="I593" s="119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1:21" ht="14.1" customHeight="1">
      <c r="A594" s="132"/>
      <c r="B594" s="134"/>
      <c r="C594" s="129"/>
      <c r="D594" s="130"/>
      <c r="E594" s="130"/>
      <c r="F594" s="130"/>
      <c r="G594" s="131"/>
      <c r="H594" s="119"/>
      <c r="I594" s="119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1:21" ht="14.1" customHeight="1">
      <c r="A595" s="132"/>
      <c r="B595" s="135"/>
      <c r="C595" s="129"/>
      <c r="D595" s="130"/>
      <c r="E595" s="130"/>
      <c r="F595" s="130"/>
      <c r="G595" s="131"/>
      <c r="H595" s="119"/>
      <c r="I595" s="119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1:21" ht="14.1" customHeight="1">
      <c r="A596" s="132"/>
      <c r="B596" s="135"/>
      <c r="C596" s="129"/>
      <c r="D596" s="130"/>
      <c r="E596" s="130"/>
      <c r="F596" s="130"/>
      <c r="G596" s="131"/>
      <c r="H596" s="119"/>
      <c r="I596" s="119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1:21" ht="14.1" customHeight="1">
      <c r="A597" s="132"/>
      <c r="B597" s="135"/>
      <c r="C597" s="129"/>
      <c r="D597" s="130"/>
      <c r="E597" s="130"/>
      <c r="F597" s="130"/>
      <c r="G597" s="131"/>
      <c r="H597" s="119"/>
      <c r="I597" s="119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1:21" ht="14.1" customHeight="1">
      <c r="A598" s="136"/>
      <c r="B598" s="135"/>
      <c r="C598" s="129"/>
      <c r="D598" s="130"/>
      <c r="E598" s="130"/>
      <c r="F598" s="130"/>
      <c r="G598" s="131"/>
      <c r="H598" s="119"/>
      <c r="I598" s="119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1:21" ht="14.1" customHeight="1">
      <c r="A599" s="137"/>
      <c r="B599" s="138"/>
      <c r="C599" s="129"/>
      <c r="D599" s="130"/>
      <c r="E599" s="130"/>
      <c r="F599" s="130"/>
      <c r="G599" s="131"/>
      <c r="H599" s="119"/>
      <c r="I599" s="119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1:21" ht="14.1" customHeight="1">
      <c r="A600" s="137"/>
      <c r="B600" s="138"/>
      <c r="C600" s="129"/>
      <c r="D600" s="130"/>
      <c r="E600" s="130"/>
      <c r="F600" s="130"/>
      <c r="G600" s="131"/>
      <c r="H600" s="119"/>
      <c r="I600" s="119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1:21" ht="14.1" customHeight="1">
      <c r="A601" s="137"/>
      <c r="B601" s="138"/>
      <c r="C601" s="129"/>
      <c r="D601" s="130"/>
      <c r="E601" s="130"/>
      <c r="F601" s="130"/>
      <c r="G601" s="131"/>
      <c r="H601" s="119"/>
      <c r="I601" s="119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1:21" ht="14.1" customHeight="1">
      <c r="A602" s="137"/>
      <c r="B602" s="138"/>
      <c r="C602" s="129"/>
      <c r="D602" s="130"/>
      <c r="E602" s="130"/>
      <c r="F602" s="130"/>
      <c r="G602" s="131"/>
      <c r="H602" s="119"/>
      <c r="I602" s="119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1:21" ht="14.1" customHeight="1">
      <c r="A603" s="137"/>
      <c r="B603" s="138"/>
      <c r="C603" s="129"/>
      <c r="D603" s="130"/>
      <c r="E603" s="130"/>
      <c r="F603" s="130"/>
      <c r="G603" s="131"/>
      <c r="H603" s="119"/>
      <c r="I603" s="119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1:21" ht="14.1" customHeight="1">
      <c r="A604" s="137"/>
      <c r="B604" s="138"/>
      <c r="C604" s="129"/>
      <c r="D604" s="130"/>
      <c r="E604" s="130"/>
      <c r="F604" s="130"/>
      <c r="G604" s="131"/>
      <c r="H604" s="119"/>
      <c r="I604" s="119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1:21" ht="14.1" customHeight="1">
      <c r="A605" s="137"/>
      <c r="B605" s="138"/>
      <c r="C605" s="129"/>
      <c r="D605" s="130"/>
      <c r="E605" s="130"/>
      <c r="F605" s="130"/>
      <c r="G605" s="131"/>
      <c r="H605" s="119"/>
      <c r="I605" s="119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1:21" ht="14.1" customHeight="1">
      <c r="A606" s="137"/>
      <c r="B606" s="138"/>
      <c r="C606" s="129"/>
      <c r="D606" s="130"/>
      <c r="E606" s="130"/>
      <c r="F606" s="130"/>
      <c r="G606" s="131"/>
      <c r="H606" s="119"/>
      <c r="I606" s="119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1:21" ht="14.1" customHeight="1">
      <c r="A607" s="137"/>
      <c r="B607" s="138"/>
      <c r="C607" s="129"/>
      <c r="D607" s="130"/>
      <c r="E607" s="130"/>
      <c r="F607" s="130"/>
      <c r="G607" s="131"/>
      <c r="H607" s="119"/>
      <c r="I607" s="119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1:21" ht="14.1" customHeight="1">
      <c r="A608" s="137"/>
      <c r="B608" s="138"/>
      <c r="C608" s="129"/>
      <c r="D608" s="130"/>
      <c r="E608" s="130"/>
      <c r="F608" s="130"/>
      <c r="G608" s="131"/>
      <c r="H608" s="119"/>
      <c r="I608" s="119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1:21" ht="14.1" customHeight="1">
      <c r="A609" s="137"/>
      <c r="B609" s="138"/>
      <c r="C609" s="129"/>
      <c r="D609" s="130"/>
      <c r="E609" s="130"/>
      <c r="F609" s="130"/>
      <c r="G609" s="131"/>
      <c r="H609" s="119"/>
      <c r="I609" s="119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1:21" ht="14.1" customHeight="1">
      <c r="A610" s="137"/>
      <c r="B610" s="138"/>
      <c r="C610" s="129"/>
      <c r="D610" s="130"/>
      <c r="E610" s="130"/>
      <c r="F610" s="130"/>
      <c r="G610" s="131"/>
      <c r="H610" s="119"/>
      <c r="I610" s="119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1:21" ht="14.1" customHeight="1">
      <c r="A611" s="137"/>
      <c r="B611" s="138"/>
      <c r="C611" s="129"/>
      <c r="D611" s="130"/>
      <c r="E611" s="130"/>
      <c r="F611" s="130"/>
      <c r="G611" s="131"/>
      <c r="H611" s="119"/>
      <c r="I611" s="119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1:21" ht="14.1" customHeight="1">
      <c r="A612" s="137"/>
      <c r="B612" s="138"/>
      <c r="C612" s="129"/>
      <c r="D612" s="130"/>
      <c r="E612" s="130"/>
      <c r="F612" s="130"/>
      <c r="G612" s="131"/>
      <c r="H612" s="119"/>
      <c r="I612" s="119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1:21" ht="14.1" customHeight="1">
      <c r="A613" s="137"/>
      <c r="B613" s="138"/>
      <c r="C613" s="129"/>
      <c r="D613" s="130"/>
      <c r="E613" s="130"/>
      <c r="F613" s="130"/>
      <c r="G613" s="131"/>
      <c r="H613" s="119"/>
      <c r="I613" s="119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1:21" ht="14.1" customHeight="1">
      <c r="A614" s="137"/>
      <c r="B614" s="138"/>
      <c r="C614" s="129"/>
      <c r="D614" s="130"/>
      <c r="E614" s="130"/>
      <c r="F614" s="130"/>
      <c r="G614" s="131"/>
      <c r="H614" s="119"/>
      <c r="I614" s="119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1:21" ht="14.1" customHeight="1">
      <c r="A615" s="137"/>
      <c r="B615" s="138"/>
      <c r="C615" s="129"/>
      <c r="D615" s="130"/>
      <c r="E615" s="130"/>
      <c r="F615" s="130"/>
      <c r="G615" s="131"/>
      <c r="H615" s="119"/>
      <c r="I615" s="119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1:21" ht="14.1" customHeight="1">
      <c r="A616" s="137"/>
      <c r="B616" s="138"/>
      <c r="C616" s="129"/>
      <c r="D616" s="130"/>
      <c r="E616" s="130"/>
      <c r="F616" s="130"/>
      <c r="G616" s="131"/>
      <c r="H616" s="119"/>
      <c r="I616" s="119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1:21" ht="14.1" customHeight="1">
      <c r="A617" s="137"/>
      <c r="B617" s="138"/>
      <c r="C617" s="129"/>
      <c r="D617" s="130"/>
      <c r="E617" s="130"/>
      <c r="F617" s="130"/>
      <c r="G617" s="131"/>
      <c r="H617" s="119"/>
      <c r="I617" s="119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1:21" ht="14.1" customHeight="1">
      <c r="A618" s="137"/>
      <c r="B618" s="138"/>
      <c r="C618" s="129"/>
      <c r="D618" s="130"/>
      <c r="E618" s="130"/>
      <c r="F618" s="130"/>
      <c r="G618" s="131"/>
      <c r="H618" s="119"/>
      <c r="I618" s="119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1:21" ht="14.1" customHeight="1">
      <c r="A619" s="137"/>
      <c r="B619" s="138"/>
      <c r="C619" s="129"/>
      <c r="D619" s="130"/>
      <c r="E619" s="130"/>
      <c r="F619" s="130"/>
      <c r="G619" s="131"/>
      <c r="H619" s="119"/>
      <c r="I619" s="119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1:21" ht="14.1" customHeight="1">
      <c r="A620" s="137"/>
      <c r="B620" s="138"/>
      <c r="C620" s="129"/>
      <c r="D620" s="130"/>
      <c r="E620" s="130"/>
      <c r="F620" s="130"/>
      <c r="G620" s="131"/>
      <c r="H620" s="119"/>
      <c r="I620" s="119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1:21" ht="14.1" customHeight="1">
      <c r="A621" s="137"/>
      <c r="B621" s="138"/>
      <c r="C621" s="129"/>
      <c r="D621" s="130"/>
      <c r="E621" s="130"/>
      <c r="F621" s="130"/>
      <c r="G621" s="131"/>
      <c r="H621" s="119"/>
      <c r="I621" s="119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1:21" ht="14.1" customHeight="1">
      <c r="A622" s="137"/>
      <c r="B622" s="138"/>
      <c r="C622" s="129"/>
      <c r="D622" s="130"/>
      <c r="E622" s="130"/>
      <c r="F622" s="130"/>
      <c r="G622" s="131"/>
      <c r="H622" s="119"/>
      <c r="I622" s="119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1:21" ht="14.1" customHeight="1">
      <c r="A623" s="137"/>
      <c r="B623" s="138"/>
      <c r="C623" s="129"/>
      <c r="D623" s="130"/>
      <c r="E623" s="130"/>
      <c r="F623" s="130"/>
      <c r="G623" s="131"/>
      <c r="H623" s="119"/>
      <c r="I623" s="119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1:21" ht="14.1" customHeight="1">
      <c r="A624" s="137"/>
      <c r="B624" s="138"/>
      <c r="C624" s="129"/>
      <c r="D624" s="130"/>
      <c r="E624" s="130"/>
      <c r="F624" s="130"/>
      <c r="G624" s="131"/>
      <c r="H624" s="119"/>
      <c r="I624" s="119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1:21" ht="14.1" customHeight="1">
      <c r="A625" s="137"/>
      <c r="B625" s="138"/>
      <c r="C625" s="129"/>
      <c r="D625" s="130"/>
      <c r="E625" s="130"/>
      <c r="F625" s="130"/>
      <c r="G625" s="131"/>
      <c r="H625" s="119"/>
      <c r="I625" s="119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1:21" ht="14.1" customHeight="1">
      <c r="A626" s="137"/>
      <c r="B626" s="138"/>
      <c r="C626" s="129"/>
      <c r="D626" s="130"/>
      <c r="E626" s="130"/>
      <c r="F626" s="130"/>
      <c r="G626" s="131"/>
      <c r="H626" s="119"/>
      <c r="I626" s="119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1:21" ht="14.1" customHeight="1">
      <c r="A627" s="137"/>
      <c r="B627" s="138"/>
      <c r="C627" s="129"/>
      <c r="D627" s="130"/>
      <c r="E627" s="130"/>
      <c r="F627" s="130"/>
      <c r="G627" s="131"/>
      <c r="H627" s="119"/>
      <c r="I627" s="119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1:21" ht="14.1" customHeight="1">
      <c r="A628" s="137"/>
      <c r="B628" s="138"/>
      <c r="C628" s="129"/>
      <c r="D628" s="130"/>
      <c r="E628" s="130"/>
      <c r="F628" s="130"/>
      <c r="G628" s="131"/>
      <c r="H628" s="119"/>
      <c r="I628" s="119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1:21" ht="14.1" customHeight="1">
      <c r="A629" s="137"/>
      <c r="B629" s="138"/>
      <c r="C629" s="129"/>
      <c r="D629" s="130"/>
      <c r="E629" s="130"/>
      <c r="F629" s="130"/>
      <c r="G629" s="131"/>
      <c r="H629" s="119"/>
      <c r="I629" s="119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1:21" ht="14.1" customHeight="1">
      <c r="A630" s="137"/>
      <c r="B630" s="138"/>
      <c r="C630" s="129"/>
      <c r="D630" s="130"/>
      <c r="E630" s="130"/>
      <c r="F630" s="130"/>
      <c r="G630" s="131"/>
      <c r="H630" s="119"/>
      <c r="I630" s="119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1:21" ht="14.1" customHeight="1">
      <c r="A631" s="137"/>
      <c r="B631" s="138"/>
      <c r="C631" s="129"/>
      <c r="D631" s="130"/>
      <c r="E631" s="130"/>
      <c r="F631" s="130"/>
      <c r="G631" s="131"/>
      <c r="H631" s="119"/>
      <c r="I631" s="119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1:21" ht="14.1" customHeight="1">
      <c r="A632" s="137"/>
      <c r="B632" s="138"/>
      <c r="C632" s="129"/>
      <c r="D632" s="130"/>
      <c r="E632" s="130"/>
      <c r="F632" s="130"/>
      <c r="G632" s="131"/>
      <c r="H632" s="119"/>
      <c r="I632" s="119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1:21" ht="14.1" customHeight="1">
      <c r="A633" s="137"/>
      <c r="B633" s="138"/>
      <c r="C633" s="129"/>
      <c r="D633" s="130"/>
      <c r="E633" s="130"/>
      <c r="F633" s="130"/>
      <c r="G633" s="131"/>
      <c r="H633" s="119"/>
      <c r="I633" s="119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1:21" ht="14.1" customHeight="1">
      <c r="A634" s="137"/>
      <c r="B634" s="138"/>
      <c r="C634" s="129"/>
      <c r="D634" s="130"/>
      <c r="E634" s="130"/>
      <c r="F634" s="130"/>
      <c r="G634" s="131"/>
      <c r="H634" s="119"/>
      <c r="I634" s="119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1:21" ht="14.1" customHeight="1">
      <c r="A635" s="137"/>
      <c r="B635" s="138"/>
      <c r="C635" s="129"/>
      <c r="D635" s="130"/>
      <c r="E635" s="130"/>
      <c r="F635" s="130"/>
      <c r="G635" s="131"/>
      <c r="H635" s="119"/>
      <c r="I635" s="119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1:21" ht="14.1" customHeight="1">
      <c r="A636" s="137"/>
      <c r="B636" s="139"/>
      <c r="C636" s="140"/>
      <c r="D636" s="130"/>
      <c r="E636" s="130"/>
      <c r="F636" s="130"/>
      <c r="G636" s="131"/>
      <c r="H636" s="119"/>
      <c r="I636" s="119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1:21" ht="14.1" customHeight="1">
      <c r="A637" s="137"/>
      <c r="B637" s="139"/>
      <c r="C637" s="140"/>
      <c r="D637" s="130"/>
      <c r="E637" s="130"/>
      <c r="F637" s="130"/>
      <c r="G637" s="131"/>
      <c r="H637" s="119"/>
      <c r="I637" s="119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1:21" ht="14.1" customHeight="1">
      <c r="A638" s="137"/>
      <c r="B638" s="139"/>
      <c r="C638" s="140"/>
      <c r="D638" s="130"/>
      <c r="E638" s="130"/>
      <c r="F638" s="130"/>
      <c r="G638" s="131"/>
      <c r="H638" s="119"/>
      <c r="I638" s="119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spans="1:21" ht="14.1" customHeight="1">
      <c r="A639" s="137"/>
      <c r="B639" s="139"/>
      <c r="C639" s="140"/>
      <c r="D639" s="130"/>
      <c r="E639" s="130"/>
      <c r="F639" s="130"/>
      <c r="G639" s="131"/>
      <c r="H639" s="119"/>
      <c r="I639" s="119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spans="1:21" ht="14.1" customHeight="1">
      <c r="A640" s="137"/>
      <c r="B640" s="139"/>
      <c r="C640" s="140"/>
      <c r="D640" s="130"/>
      <c r="E640" s="130"/>
      <c r="F640" s="130"/>
      <c r="G640" s="131"/>
      <c r="H640" s="119"/>
      <c r="I640" s="119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spans="1:21" ht="14.1" customHeight="1">
      <c r="A641" s="137"/>
      <c r="B641" s="139"/>
      <c r="C641" s="140"/>
      <c r="D641" s="130"/>
      <c r="E641" s="130"/>
      <c r="F641" s="130"/>
      <c r="G641" s="131"/>
      <c r="H641" s="119"/>
      <c r="I641" s="119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spans="1:21" ht="14.1" customHeight="1">
      <c r="A642" s="137"/>
      <c r="B642" s="139"/>
      <c r="C642" s="140"/>
      <c r="D642" s="130"/>
      <c r="E642" s="130"/>
      <c r="F642" s="130"/>
      <c r="G642" s="131"/>
      <c r="H642" s="119"/>
      <c r="I642" s="119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spans="1:21" ht="14.1" customHeight="1">
      <c r="A643" s="137"/>
      <c r="B643" s="139"/>
      <c r="C643" s="140"/>
      <c r="D643" s="130"/>
      <c r="E643" s="130"/>
      <c r="F643" s="130"/>
      <c r="G643" s="131"/>
      <c r="H643" s="119"/>
      <c r="I643" s="119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spans="1:21" ht="14.1" customHeight="1">
      <c r="A644" s="137"/>
      <c r="B644" s="139"/>
      <c r="C644" s="140"/>
      <c r="D644" s="130"/>
      <c r="E644" s="130"/>
      <c r="F644" s="130"/>
      <c r="G644" s="131"/>
      <c r="H644" s="119"/>
      <c r="I644" s="119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spans="1:21" ht="14.1" customHeight="1">
      <c r="A645" s="137"/>
      <c r="B645" s="139"/>
      <c r="C645" s="140"/>
      <c r="D645" s="130"/>
      <c r="E645" s="130"/>
      <c r="F645" s="130"/>
      <c r="G645" s="131"/>
      <c r="H645" s="119"/>
      <c r="I645" s="119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spans="1:21" ht="14.1" customHeight="1">
      <c r="A646" s="137"/>
      <c r="B646" s="139"/>
      <c r="C646" s="140"/>
      <c r="D646" s="130"/>
      <c r="E646" s="130"/>
      <c r="F646" s="130"/>
      <c r="G646" s="131"/>
      <c r="H646" s="119"/>
      <c r="I646" s="119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spans="1:21" ht="14.1" customHeight="1">
      <c r="A647" s="137"/>
      <c r="B647" s="139"/>
      <c r="C647" s="140"/>
      <c r="D647" s="130"/>
      <c r="E647" s="130"/>
      <c r="F647" s="130"/>
      <c r="G647" s="131"/>
      <c r="H647" s="119"/>
      <c r="I647" s="119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spans="1:21" ht="14.1" customHeight="1">
      <c r="A648" s="137"/>
      <c r="B648" s="139"/>
      <c r="C648" s="140"/>
      <c r="D648" s="130"/>
      <c r="E648" s="130"/>
      <c r="F648" s="130"/>
      <c r="G648" s="131"/>
      <c r="H648" s="119"/>
      <c r="I648" s="119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spans="1:21" ht="14.1" customHeight="1">
      <c r="A649" s="137"/>
      <c r="B649" s="139"/>
      <c r="C649" s="140"/>
      <c r="D649" s="130"/>
      <c r="E649" s="130"/>
      <c r="F649" s="130"/>
      <c r="G649" s="131"/>
      <c r="H649" s="119"/>
      <c r="I649" s="119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spans="1:21" ht="14.1" customHeight="1">
      <c r="A650" s="137"/>
      <c r="B650" s="139"/>
      <c r="C650" s="140"/>
      <c r="D650" s="130"/>
      <c r="E650" s="130"/>
      <c r="F650" s="130"/>
      <c r="G650" s="131"/>
      <c r="H650" s="119"/>
      <c r="I650" s="119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spans="1:21" ht="14.1" customHeight="1">
      <c r="A651" s="137"/>
      <c r="B651" s="139"/>
      <c r="C651" s="140"/>
      <c r="D651" s="130"/>
      <c r="E651" s="130"/>
      <c r="F651" s="130"/>
      <c r="G651" s="131"/>
      <c r="H651" s="119"/>
      <c r="I651" s="119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spans="1:21" ht="14.1" customHeight="1">
      <c r="A652" s="137"/>
      <c r="B652" s="139"/>
      <c r="C652" s="140"/>
      <c r="D652" s="130"/>
      <c r="E652" s="130"/>
      <c r="F652" s="130"/>
      <c r="G652" s="131"/>
      <c r="H652" s="119"/>
      <c r="I652" s="119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spans="1:21" ht="14.1" customHeight="1">
      <c r="A653" s="137"/>
      <c r="B653" s="139"/>
      <c r="C653" s="140"/>
      <c r="D653" s="130"/>
      <c r="E653" s="130"/>
      <c r="F653" s="130"/>
      <c r="G653" s="131"/>
      <c r="H653" s="119"/>
      <c r="I653" s="119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spans="1:21" ht="14.1" customHeight="1">
      <c r="A654" s="137"/>
      <c r="B654" s="139"/>
      <c r="C654" s="140"/>
      <c r="D654" s="130"/>
      <c r="E654" s="130"/>
      <c r="F654" s="130"/>
      <c r="G654" s="131"/>
      <c r="H654" s="119"/>
      <c r="I654" s="119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spans="1:21" ht="14.1" customHeight="1">
      <c r="A655" s="137"/>
      <c r="B655" s="139"/>
      <c r="C655" s="140"/>
      <c r="D655" s="130"/>
      <c r="E655" s="130"/>
      <c r="F655" s="130"/>
      <c r="G655" s="131"/>
      <c r="H655" s="119"/>
      <c r="I655" s="119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spans="1:21" ht="14.1" customHeight="1">
      <c r="A656" s="137"/>
      <c r="B656" s="139"/>
      <c r="C656" s="140"/>
      <c r="D656" s="130"/>
      <c r="E656" s="130"/>
      <c r="F656" s="130"/>
      <c r="G656" s="131"/>
      <c r="H656" s="119"/>
      <c r="I656" s="119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spans="1:21" ht="14.1" customHeight="1">
      <c r="A657" s="137"/>
      <c r="B657" s="139"/>
      <c r="C657" s="140"/>
      <c r="D657" s="130"/>
      <c r="E657" s="130"/>
      <c r="F657" s="130"/>
      <c r="G657" s="131"/>
      <c r="H657" s="119"/>
      <c r="I657" s="119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spans="1:21" ht="14.1" customHeight="1">
      <c r="A658" s="137"/>
      <c r="B658" s="139"/>
      <c r="C658" s="140"/>
      <c r="D658" s="130"/>
      <c r="E658" s="130"/>
      <c r="F658" s="130"/>
      <c r="G658" s="131"/>
      <c r="H658" s="119"/>
      <c r="I658" s="119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spans="1:21" ht="14.1" customHeight="1">
      <c r="A659" s="137"/>
      <c r="B659" s="139"/>
      <c r="C659" s="140"/>
      <c r="D659" s="130"/>
      <c r="E659" s="130"/>
      <c r="F659" s="130"/>
      <c r="G659" s="131"/>
      <c r="H659" s="119"/>
      <c r="I659" s="119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spans="1:21" ht="14.1" customHeight="1">
      <c r="A660" s="137"/>
      <c r="B660" s="139"/>
      <c r="C660" s="140"/>
      <c r="D660" s="130"/>
      <c r="E660" s="130"/>
      <c r="F660" s="130"/>
      <c r="G660" s="131"/>
      <c r="H660" s="119"/>
      <c r="I660" s="119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spans="1:21" ht="14.1" customHeight="1">
      <c r="A661" s="137"/>
      <c r="B661" s="139"/>
      <c r="C661" s="140"/>
      <c r="D661" s="130"/>
      <c r="E661" s="130"/>
      <c r="F661" s="130"/>
      <c r="G661" s="131"/>
      <c r="H661" s="119"/>
      <c r="I661" s="119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spans="1:21" ht="14.1" customHeight="1">
      <c r="A662" s="137"/>
      <c r="B662" s="139"/>
      <c r="C662" s="140"/>
      <c r="D662" s="130"/>
      <c r="E662" s="130"/>
      <c r="F662" s="130"/>
      <c r="G662" s="131"/>
      <c r="H662" s="119"/>
      <c r="I662" s="119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21" ht="14.1" customHeight="1">
      <c r="A663" s="137"/>
      <c r="B663" s="139"/>
      <c r="C663" s="140"/>
      <c r="D663" s="130"/>
      <c r="E663" s="130"/>
      <c r="F663" s="130"/>
      <c r="G663" s="131"/>
      <c r="H663" s="119"/>
      <c r="I663" s="119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21" ht="14.1" customHeight="1">
      <c r="A664" s="137"/>
      <c r="B664" s="139"/>
      <c r="C664" s="140"/>
      <c r="D664" s="130"/>
      <c r="E664" s="130"/>
      <c r="F664" s="130"/>
      <c r="G664" s="131"/>
      <c r="H664" s="119"/>
      <c r="I664" s="119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21" ht="14.1" customHeight="1">
      <c r="A665" s="137"/>
      <c r="B665" s="139"/>
      <c r="C665" s="140"/>
      <c r="D665" s="130"/>
      <c r="E665" s="130"/>
      <c r="F665" s="130"/>
      <c r="G665" s="131"/>
      <c r="H665" s="119"/>
      <c r="I665" s="119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spans="1:21" ht="14.1" customHeight="1">
      <c r="A666" s="137"/>
      <c r="B666" s="139"/>
      <c r="C666" s="140"/>
      <c r="D666" s="130"/>
      <c r="E666" s="130"/>
      <c r="F666" s="130"/>
      <c r="G666" s="131"/>
      <c r="H666" s="119"/>
      <c r="I666" s="119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 ht="14.1" customHeight="1">
      <c r="A667" s="137"/>
      <c r="B667" s="139"/>
      <c r="C667" s="140"/>
      <c r="D667" s="130"/>
      <c r="E667" s="130"/>
      <c r="F667" s="130"/>
      <c r="G667" s="131"/>
      <c r="H667" s="119"/>
      <c r="I667" s="119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21" ht="14.1" customHeight="1">
      <c r="A668" s="137"/>
      <c r="B668" s="139"/>
      <c r="C668" s="140"/>
      <c r="D668" s="130"/>
      <c r="E668" s="130"/>
      <c r="F668" s="130"/>
      <c r="G668" s="131"/>
      <c r="H668" s="119"/>
      <c r="I668" s="119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21" ht="14.1" customHeight="1">
      <c r="A669" s="137"/>
      <c r="B669" s="139"/>
      <c r="C669" s="140"/>
      <c r="D669" s="130"/>
      <c r="E669" s="130"/>
      <c r="F669" s="130"/>
      <c r="G669" s="131"/>
      <c r="H669" s="119"/>
      <c r="I669" s="119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21" ht="14.1" customHeight="1">
      <c r="A670" s="137"/>
      <c r="B670" s="139"/>
      <c r="C670" s="140"/>
      <c r="D670" s="130"/>
      <c r="E670" s="130"/>
      <c r="F670" s="130"/>
      <c r="G670" s="131"/>
      <c r="H670" s="119"/>
      <c r="I670" s="119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21" ht="14.1" customHeight="1">
      <c r="A671" s="137"/>
      <c r="B671" s="139"/>
      <c r="C671" s="140"/>
      <c r="D671" s="130"/>
      <c r="E671" s="130"/>
      <c r="F671" s="130"/>
      <c r="G671" s="131"/>
      <c r="H671" s="119"/>
      <c r="I671" s="119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spans="1:21" ht="14.1" customHeight="1">
      <c r="A672" s="137"/>
      <c r="B672" s="139"/>
      <c r="C672" s="140"/>
      <c r="D672" s="130"/>
      <c r="E672" s="130"/>
      <c r="F672" s="130"/>
      <c r="G672" s="131"/>
      <c r="H672" s="119"/>
      <c r="I672" s="119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spans="1:21" ht="14.1" customHeight="1">
      <c r="A673" s="137"/>
      <c r="B673" s="139"/>
      <c r="C673" s="140"/>
      <c r="D673" s="130"/>
      <c r="E673" s="130"/>
      <c r="F673" s="130"/>
      <c r="G673" s="131"/>
      <c r="H673" s="119"/>
      <c r="I673" s="119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spans="1:21" ht="14.1" customHeight="1">
      <c r="A674" s="137"/>
      <c r="B674" s="139"/>
      <c r="C674" s="140"/>
      <c r="D674" s="130"/>
      <c r="E674" s="130"/>
      <c r="F674" s="130"/>
      <c r="G674" s="131"/>
      <c r="H674" s="119"/>
      <c r="I674" s="119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spans="1:21" ht="14.1" customHeight="1">
      <c r="A675" s="137"/>
      <c r="B675" s="139"/>
      <c r="C675" s="140"/>
      <c r="D675" s="130"/>
      <c r="E675" s="130"/>
      <c r="F675" s="130"/>
      <c r="G675" s="131"/>
      <c r="H675" s="119"/>
      <c r="I675" s="119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spans="1:21" ht="14.1" customHeight="1">
      <c r="A676" s="137"/>
      <c r="B676" s="139"/>
      <c r="C676" s="140"/>
      <c r="D676" s="130"/>
      <c r="E676" s="130"/>
      <c r="F676" s="130"/>
      <c r="G676" s="131"/>
      <c r="H676" s="119"/>
      <c r="I676" s="119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spans="1:21" ht="14.1" customHeight="1">
      <c r="A677" s="137"/>
      <c r="B677" s="139"/>
      <c r="C677" s="140"/>
      <c r="D677" s="130"/>
      <c r="E677" s="130"/>
      <c r="F677" s="130"/>
      <c r="G677" s="131"/>
      <c r="H677" s="119"/>
      <c r="I677" s="119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spans="1:21" ht="14.1" customHeight="1">
      <c r="A678" s="137"/>
      <c r="B678" s="139"/>
      <c r="C678" s="140"/>
      <c r="D678" s="130"/>
      <c r="E678" s="130"/>
      <c r="F678" s="130"/>
      <c r="G678" s="131"/>
      <c r="H678" s="119"/>
      <c r="I678" s="119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spans="1:21" ht="14.1" customHeight="1">
      <c r="A679" s="137"/>
      <c r="B679" s="139"/>
      <c r="C679" s="140"/>
      <c r="D679" s="130"/>
      <c r="E679" s="130"/>
      <c r="F679" s="130"/>
      <c r="G679" s="131"/>
      <c r="H679" s="119"/>
      <c r="I679" s="119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spans="1:21" ht="14.1" customHeight="1">
      <c r="A680" s="137"/>
      <c r="B680" s="139"/>
      <c r="C680" s="140"/>
      <c r="D680" s="130"/>
      <c r="E680" s="130"/>
      <c r="F680" s="130"/>
      <c r="G680" s="131"/>
      <c r="H680" s="119"/>
      <c r="I680" s="119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spans="1:21" ht="14.1" customHeight="1">
      <c r="A681" s="137"/>
      <c r="B681" s="139"/>
      <c r="C681" s="140"/>
      <c r="D681" s="130"/>
      <c r="E681" s="130"/>
      <c r="F681" s="130"/>
      <c r="G681" s="131"/>
      <c r="H681" s="119"/>
      <c r="I681" s="119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spans="1:21" ht="14.1" customHeight="1">
      <c r="A682" s="137"/>
      <c r="B682" s="139"/>
      <c r="C682" s="140"/>
      <c r="D682" s="130"/>
      <c r="E682" s="130"/>
      <c r="F682" s="130"/>
      <c r="G682" s="131"/>
      <c r="H682" s="119"/>
      <c r="I682" s="119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spans="1:21" ht="14.1" customHeight="1">
      <c r="A683" s="137"/>
      <c r="B683" s="139"/>
      <c r="C683" s="140"/>
      <c r="D683" s="130"/>
      <c r="E683" s="130"/>
      <c r="F683" s="130"/>
      <c r="G683" s="131"/>
      <c r="H683" s="119"/>
      <c r="I683" s="119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spans="1:21" ht="14.1" customHeight="1">
      <c r="A684" s="137"/>
      <c r="B684" s="139"/>
      <c r="C684" s="140"/>
      <c r="D684" s="130"/>
      <c r="E684" s="130"/>
      <c r="F684" s="130"/>
      <c r="G684" s="131"/>
      <c r="H684" s="119"/>
      <c r="I684" s="119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spans="1:21" ht="14.1" customHeight="1">
      <c r="A685" s="137"/>
      <c r="B685" s="139"/>
      <c r="C685" s="140"/>
      <c r="D685" s="130"/>
      <c r="E685" s="130"/>
      <c r="F685" s="130"/>
      <c r="G685" s="131"/>
      <c r="H685" s="119"/>
      <c r="I685" s="119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spans="1:21" ht="14.1" customHeight="1">
      <c r="A686" s="137"/>
      <c r="B686" s="139"/>
      <c r="C686" s="140"/>
      <c r="D686" s="130"/>
      <c r="E686" s="130"/>
      <c r="F686" s="130"/>
      <c r="G686" s="131"/>
      <c r="H686" s="119"/>
      <c r="I686" s="119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spans="1:21" ht="14.1" customHeight="1">
      <c r="A687" s="137"/>
      <c r="B687" s="139"/>
      <c r="C687" s="140"/>
      <c r="D687" s="130"/>
      <c r="E687" s="130"/>
      <c r="F687" s="130"/>
      <c r="G687" s="131"/>
      <c r="H687" s="119"/>
      <c r="I687" s="119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spans="1:21" ht="14.1" customHeight="1">
      <c r="A688" s="137"/>
      <c r="B688" s="139"/>
      <c r="C688" s="140"/>
      <c r="D688" s="130"/>
      <c r="E688" s="130"/>
      <c r="F688" s="130"/>
      <c r="G688" s="131"/>
      <c r="H688" s="119"/>
      <c r="I688" s="119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spans="1:21" ht="14.1" customHeight="1">
      <c r="A689" s="137"/>
      <c r="B689" s="139"/>
      <c r="C689" s="140"/>
      <c r="D689" s="130"/>
      <c r="E689" s="130"/>
      <c r="F689" s="130"/>
      <c r="G689" s="131"/>
      <c r="H689" s="119"/>
      <c r="I689" s="119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spans="1:21" ht="14.1" customHeight="1">
      <c r="A690" s="137"/>
      <c r="B690" s="139"/>
      <c r="C690" s="140"/>
      <c r="D690" s="130"/>
      <c r="E690" s="130"/>
      <c r="F690" s="130"/>
      <c r="G690" s="131"/>
      <c r="H690" s="119"/>
      <c r="I690" s="119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spans="1:21" ht="14.1" customHeight="1">
      <c r="A691" s="137"/>
      <c r="B691" s="139"/>
      <c r="C691" s="140"/>
      <c r="D691" s="130"/>
      <c r="E691" s="130"/>
      <c r="F691" s="130"/>
      <c r="G691" s="131"/>
      <c r="H691" s="119"/>
      <c r="I691" s="119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spans="1:21" ht="14.1" customHeight="1">
      <c r="A692" s="137"/>
      <c r="B692" s="139"/>
      <c r="C692" s="140"/>
      <c r="D692" s="130"/>
      <c r="E692" s="130"/>
      <c r="F692" s="130"/>
      <c r="G692" s="131"/>
      <c r="H692" s="119"/>
      <c r="I692" s="119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spans="1:21" ht="14.1" customHeight="1">
      <c r="A693" s="137"/>
      <c r="B693" s="139"/>
      <c r="C693" s="140"/>
      <c r="D693" s="130"/>
      <c r="E693" s="130"/>
      <c r="F693" s="130"/>
      <c r="G693" s="131"/>
      <c r="H693" s="119"/>
      <c r="I693" s="119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spans="1:21" ht="14.1" customHeight="1">
      <c r="A694" s="137"/>
      <c r="B694" s="139"/>
      <c r="C694" s="140"/>
      <c r="D694" s="130"/>
      <c r="E694" s="130"/>
      <c r="F694" s="130"/>
      <c r="G694" s="131"/>
      <c r="H694" s="119"/>
      <c r="I694" s="119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spans="1:21" ht="14.1" customHeight="1">
      <c r="A695" s="137"/>
      <c r="B695" s="139"/>
      <c r="C695" s="140"/>
      <c r="D695" s="130"/>
      <c r="E695" s="130"/>
      <c r="F695" s="130"/>
      <c r="G695" s="131"/>
      <c r="H695" s="119"/>
      <c r="I695" s="119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spans="1:21" ht="14.1" customHeight="1">
      <c r="A696" s="137"/>
      <c r="B696" s="139"/>
      <c r="C696" s="140"/>
      <c r="D696" s="130"/>
      <c r="E696" s="130"/>
      <c r="F696" s="130"/>
      <c r="G696" s="131"/>
      <c r="H696" s="119"/>
      <c r="I696" s="119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spans="1:21" ht="14.1" customHeight="1">
      <c r="A697" s="137"/>
      <c r="B697" s="139"/>
      <c r="C697" s="140"/>
      <c r="D697" s="130"/>
      <c r="E697" s="130"/>
      <c r="F697" s="130"/>
      <c r="G697" s="131"/>
      <c r="H697" s="119"/>
      <c r="I697" s="119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spans="1:21" ht="14.1" customHeight="1">
      <c r="A698" s="137"/>
      <c r="B698" s="139"/>
      <c r="C698" s="140"/>
      <c r="D698" s="130"/>
      <c r="E698" s="130"/>
      <c r="F698" s="130"/>
      <c r="G698" s="131"/>
      <c r="H698" s="119"/>
      <c r="I698" s="119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spans="1:21" ht="14.1" customHeight="1">
      <c r="A699" s="137"/>
      <c r="B699" s="139"/>
      <c r="C699" s="140"/>
      <c r="D699" s="130"/>
      <c r="E699" s="130"/>
      <c r="F699" s="130"/>
      <c r="G699" s="131"/>
      <c r="H699" s="119"/>
      <c r="I699" s="119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spans="1:21" ht="14.1" customHeight="1">
      <c r="A700" s="137"/>
      <c r="B700" s="139"/>
      <c r="C700" s="140"/>
      <c r="D700" s="130"/>
      <c r="E700" s="130"/>
      <c r="F700" s="130"/>
      <c r="G700" s="131"/>
      <c r="H700" s="119"/>
      <c r="I700" s="119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spans="1:21" ht="14.1" customHeight="1">
      <c r="A701" s="137"/>
      <c r="B701" s="139"/>
      <c r="C701" s="140"/>
      <c r="D701" s="130"/>
      <c r="E701" s="130"/>
      <c r="F701" s="130"/>
      <c r="G701" s="131"/>
      <c r="H701" s="119"/>
      <c r="I701" s="119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spans="1:21" ht="14.1" customHeight="1">
      <c r="A702" s="137"/>
      <c r="B702" s="139"/>
      <c r="C702" s="140"/>
      <c r="D702" s="130"/>
      <c r="E702" s="130"/>
      <c r="F702" s="130"/>
      <c r="G702" s="131"/>
      <c r="H702" s="119"/>
      <c r="I702" s="119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spans="1:21" ht="14.1" customHeight="1">
      <c r="A703" s="137"/>
      <c r="B703" s="139"/>
      <c r="C703" s="140"/>
      <c r="D703" s="130"/>
      <c r="E703" s="130"/>
      <c r="F703" s="130"/>
      <c r="G703" s="131"/>
      <c r="H703" s="119"/>
      <c r="I703" s="119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spans="1:21" ht="14.1" customHeight="1">
      <c r="A704" s="137"/>
      <c r="B704" s="139"/>
      <c r="C704" s="140"/>
      <c r="D704" s="130"/>
      <c r="E704" s="130"/>
      <c r="F704" s="130"/>
      <c r="G704" s="131"/>
      <c r="H704" s="119"/>
      <c r="I704" s="119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spans="1:21" ht="14.1" customHeight="1">
      <c r="A705" s="137"/>
      <c r="B705" s="139"/>
      <c r="C705" s="140"/>
      <c r="D705" s="130"/>
      <c r="E705" s="130"/>
      <c r="F705" s="130"/>
      <c r="G705" s="131"/>
      <c r="H705" s="119"/>
      <c r="I705" s="119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spans="1:21" ht="14.1" customHeight="1">
      <c r="A706" s="137"/>
      <c r="B706" s="139"/>
      <c r="C706" s="140"/>
      <c r="D706" s="130"/>
      <c r="E706" s="130"/>
      <c r="F706" s="130"/>
      <c r="G706" s="131"/>
      <c r="H706" s="119"/>
      <c r="I706" s="119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spans="1:21" ht="14.1" customHeight="1">
      <c r="A707" s="137"/>
      <c r="B707" s="139"/>
      <c r="C707" s="140"/>
      <c r="D707" s="130"/>
      <c r="E707" s="130"/>
      <c r="F707" s="130"/>
      <c r="G707" s="131"/>
      <c r="H707" s="119"/>
      <c r="I707" s="119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spans="1:21" ht="14.1" customHeight="1">
      <c r="A708" s="137"/>
      <c r="B708" s="139"/>
      <c r="C708" s="140"/>
      <c r="D708" s="130"/>
      <c r="E708" s="130"/>
      <c r="F708" s="130"/>
      <c r="G708" s="131"/>
      <c r="H708" s="119"/>
      <c r="I708" s="119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spans="1:21" ht="14.1" customHeight="1">
      <c r="A709" s="137"/>
      <c r="B709" s="139"/>
      <c r="C709" s="140"/>
      <c r="D709" s="130"/>
      <c r="E709" s="130"/>
      <c r="F709" s="130"/>
      <c r="G709" s="131"/>
      <c r="H709" s="119"/>
      <c r="I709" s="119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spans="1:21" ht="14.1" customHeight="1">
      <c r="A710" s="137"/>
      <c r="B710" s="139"/>
      <c r="C710" s="140"/>
      <c r="D710" s="130"/>
      <c r="E710" s="130"/>
      <c r="F710" s="130"/>
      <c r="G710" s="131"/>
      <c r="H710" s="119"/>
      <c r="I710" s="119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spans="1:21" ht="14.1" customHeight="1">
      <c r="A711" s="137"/>
      <c r="B711" s="139"/>
      <c r="C711" s="140"/>
      <c r="D711" s="130"/>
      <c r="E711" s="130"/>
      <c r="F711" s="130"/>
      <c r="G711" s="131"/>
      <c r="H711" s="119"/>
      <c r="I711" s="119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spans="1:21" ht="14.1" customHeight="1">
      <c r="A712" s="137"/>
      <c r="B712" s="139"/>
      <c r="C712" s="140"/>
      <c r="D712" s="130"/>
      <c r="E712" s="130"/>
      <c r="F712" s="130"/>
      <c r="G712" s="131"/>
      <c r="H712" s="119"/>
      <c r="I712" s="119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spans="1:21" ht="14.1" customHeight="1">
      <c r="A713" s="137"/>
      <c r="B713" s="139"/>
      <c r="C713" s="140"/>
      <c r="D713" s="130"/>
      <c r="E713" s="130"/>
      <c r="F713" s="130"/>
      <c r="G713" s="131"/>
      <c r="H713" s="119"/>
      <c r="I713" s="119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spans="1:21" ht="14.1" customHeight="1">
      <c r="A714" s="137"/>
      <c r="B714" s="139"/>
      <c r="C714" s="140"/>
      <c r="D714" s="130"/>
      <c r="E714" s="130"/>
      <c r="F714" s="130"/>
      <c r="G714" s="131"/>
      <c r="H714" s="119"/>
      <c r="I714" s="119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spans="1:21" ht="14.1" customHeight="1">
      <c r="A715" s="137"/>
      <c r="B715" s="139"/>
      <c r="C715" s="140"/>
      <c r="D715" s="130"/>
      <c r="E715" s="130"/>
      <c r="F715" s="130"/>
      <c r="G715" s="131"/>
      <c r="H715" s="119"/>
      <c r="I715" s="119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spans="1:21" ht="14.1" customHeight="1">
      <c r="A716" s="137"/>
      <c r="B716" s="139"/>
      <c r="C716" s="140"/>
      <c r="D716" s="130"/>
      <c r="E716" s="130"/>
      <c r="F716" s="130"/>
      <c r="G716" s="131"/>
      <c r="H716" s="119"/>
      <c r="I716" s="119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spans="1:21" ht="14.1" customHeight="1">
      <c r="A717" s="137"/>
      <c r="B717" s="139"/>
      <c r="C717" s="140"/>
      <c r="D717" s="130"/>
      <c r="E717" s="130"/>
      <c r="F717" s="130"/>
      <c r="G717" s="131"/>
      <c r="H717" s="119"/>
      <c r="I717" s="119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spans="1:21" ht="14.1" customHeight="1">
      <c r="A718" s="137"/>
      <c r="B718" s="139"/>
      <c r="C718" s="140"/>
      <c r="D718" s="130"/>
      <c r="E718" s="130"/>
      <c r="F718" s="130"/>
      <c r="G718" s="131"/>
      <c r="H718" s="119"/>
      <c r="I718" s="119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spans="1:21" ht="14.1" customHeight="1">
      <c r="A719" s="137"/>
      <c r="B719" s="139"/>
      <c r="C719" s="140"/>
      <c r="D719" s="130"/>
      <c r="E719" s="130"/>
      <c r="F719" s="130"/>
      <c r="G719" s="131"/>
      <c r="H719" s="119"/>
      <c r="I719" s="119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spans="1:21" ht="14.1" customHeight="1">
      <c r="A720" s="137"/>
      <c r="B720" s="139"/>
      <c r="C720" s="140"/>
      <c r="D720" s="130"/>
      <c r="E720" s="130"/>
      <c r="F720" s="130"/>
      <c r="G720" s="131"/>
      <c r="H720" s="119"/>
      <c r="I720" s="119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spans="1:21" ht="14.1" customHeight="1">
      <c r="A721" s="137"/>
      <c r="B721" s="139"/>
      <c r="C721" s="140"/>
      <c r="D721" s="130"/>
      <c r="E721" s="130"/>
      <c r="F721" s="130"/>
      <c r="G721" s="131"/>
      <c r="H721" s="119"/>
      <c r="I721" s="119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spans="1:21" ht="14.1" customHeight="1">
      <c r="A722" s="137"/>
      <c r="B722" s="139"/>
      <c r="C722" s="140"/>
      <c r="D722" s="130"/>
      <c r="E722" s="130"/>
      <c r="F722" s="130"/>
      <c r="G722" s="131"/>
      <c r="H722" s="119"/>
      <c r="I722" s="119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spans="1:21" ht="14.1" customHeight="1">
      <c r="A723" s="137"/>
      <c r="B723" s="139"/>
      <c r="C723" s="140"/>
      <c r="D723" s="130"/>
      <c r="E723" s="130"/>
      <c r="F723" s="130"/>
      <c r="G723" s="131"/>
      <c r="H723" s="119"/>
      <c r="I723" s="119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spans="1:21" ht="14.1" customHeight="1">
      <c r="A724" s="137"/>
      <c r="B724" s="139"/>
      <c r="C724" s="140"/>
      <c r="D724" s="130"/>
      <c r="E724" s="130"/>
      <c r="F724" s="130"/>
      <c r="G724" s="131"/>
      <c r="H724" s="119"/>
      <c r="I724" s="119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spans="1:21" ht="14.1" customHeight="1">
      <c r="A725" s="137"/>
      <c r="B725" s="139"/>
      <c r="C725" s="140"/>
      <c r="D725" s="130"/>
      <c r="E725" s="130"/>
      <c r="F725" s="130"/>
      <c r="G725" s="131"/>
      <c r="H725" s="119"/>
      <c r="I725" s="119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spans="1:21" ht="14.1" customHeight="1">
      <c r="A726" s="137"/>
      <c r="B726" s="139"/>
      <c r="C726" s="140"/>
      <c r="D726" s="130"/>
      <c r="E726" s="130"/>
      <c r="F726" s="130"/>
      <c r="G726" s="131"/>
      <c r="H726" s="119"/>
      <c r="I726" s="119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spans="1:21" ht="14.1" customHeight="1">
      <c r="A727" s="137"/>
      <c r="B727" s="139"/>
      <c r="C727" s="140"/>
      <c r="D727" s="130"/>
      <c r="E727" s="130"/>
      <c r="F727" s="130"/>
      <c r="G727" s="131"/>
      <c r="H727" s="119"/>
      <c r="I727" s="119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spans="1:21" ht="14.1" customHeight="1">
      <c r="A728" s="137"/>
      <c r="B728" s="139"/>
      <c r="C728" s="140"/>
      <c r="D728" s="130"/>
      <c r="E728" s="130"/>
      <c r="F728" s="130"/>
      <c r="G728" s="131"/>
      <c r="H728" s="119"/>
      <c r="I728" s="119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spans="1:21" ht="14.1" customHeight="1">
      <c r="A729" s="137"/>
      <c r="B729" s="139"/>
      <c r="C729" s="140"/>
      <c r="D729" s="130"/>
      <c r="E729" s="130"/>
      <c r="F729" s="130"/>
      <c r="G729" s="131"/>
      <c r="H729" s="119"/>
      <c r="I729" s="119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spans="1:21" ht="14.1" customHeight="1">
      <c r="A730" s="137"/>
      <c r="B730" s="139"/>
      <c r="C730" s="140"/>
      <c r="D730" s="130"/>
      <c r="E730" s="130"/>
      <c r="F730" s="130"/>
      <c r="G730" s="131"/>
      <c r="H730" s="119"/>
      <c r="I730" s="119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spans="1:21" ht="14.1" customHeight="1">
      <c r="A731" s="137"/>
      <c r="B731" s="139"/>
      <c r="C731" s="140"/>
      <c r="D731" s="130"/>
      <c r="E731" s="130"/>
      <c r="F731" s="130"/>
      <c r="G731" s="131"/>
      <c r="H731" s="119"/>
      <c r="I731" s="119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spans="1:21" ht="14.1" customHeight="1">
      <c r="A732" s="137"/>
      <c r="B732" s="139"/>
      <c r="C732" s="140"/>
      <c r="D732" s="130"/>
      <c r="E732" s="130"/>
      <c r="F732" s="130"/>
      <c r="G732" s="131"/>
      <c r="H732" s="119"/>
      <c r="I732" s="119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spans="1:21" ht="14.1" customHeight="1">
      <c r="A733" s="137"/>
      <c r="B733" s="139"/>
      <c r="C733" s="140"/>
      <c r="D733" s="130"/>
      <c r="E733" s="130"/>
      <c r="F733" s="130"/>
      <c r="G733" s="131"/>
      <c r="H733" s="119"/>
      <c r="I733" s="119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spans="1:21" ht="14.1" customHeight="1">
      <c r="A734" s="137"/>
      <c r="B734" s="139"/>
      <c r="C734" s="140"/>
      <c r="D734" s="130"/>
      <c r="E734" s="130"/>
      <c r="F734" s="130"/>
      <c r="G734" s="131"/>
      <c r="H734" s="119"/>
      <c r="I734" s="119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spans="1:21" ht="14.1" customHeight="1">
      <c r="A735" s="137"/>
      <c r="B735" s="139"/>
      <c r="C735" s="140"/>
      <c r="D735" s="130"/>
      <c r="E735" s="130"/>
      <c r="F735" s="130"/>
      <c r="G735" s="131"/>
      <c r="H735" s="119"/>
      <c r="I735" s="119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spans="1:21" ht="14.1" customHeight="1">
      <c r="A736" s="137"/>
      <c r="B736" s="139"/>
      <c r="C736" s="140"/>
      <c r="D736" s="130"/>
      <c r="E736" s="130"/>
      <c r="F736" s="130"/>
      <c r="G736" s="131"/>
      <c r="H736" s="119"/>
      <c r="I736" s="119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spans="1:21" ht="14.1" customHeight="1">
      <c r="A737" s="137"/>
      <c r="B737" s="139"/>
      <c r="C737" s="140"/>
      <c r="D737" s="130"/>
      <c r="E737" s="130"/>
      <c r="F737" s="130"/>
      <c r="G737" s="131"/>
      <c r="H737" s="119"/>
      <c r="I737" s="119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spans="1:21" ht="14.1" customHeight="1">
      <c r="A738" s="137"/>
      <c r="B738" s="139"/>
      <c r="C738" s="140"/>
      <c r="D738" s="130"/>
      <c r="E738" s="130"/>
      <c r="F738" s="130"/>
      <c r="G738" s="131"/>
      <c r="H738" s="119"/>
      <c r="I738" s="119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spans="1:21" ht="14.1" customHeight="1">
      <c r="A739" s="137"/>
      <c r="B739" s="139"/>
      <c r="C739" s="140"/>
      <c r="D739" s="130"/>
      <c r="E739" s="130"/>
      <c r="F739" s="130"/>
      <c r="G739" s="131"/>
      <c r="H739" s="119"/>
      <c r="I739" s="119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spans="1:21" ht="14.1" customHeight="1">
      <c r="A740" s="137"/>
      <c r="B740" s="139"/>
      <c r="C740" s="140"/>
      <c r="D740" s="130"/>
      <c r="E740" s="130"/>
      <c r="F740" s="130"/>
      <c r="G740" s="131"/>
      <c r="H740" s="119"/>
      <c r="I740" s="119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spans="1:21" ht="14.1" customHeight="1">
      <c r="A741" s="137"/>
      <c r="B741" s="139"/>
      <c r="C741" s="140"/>
      <c r="D741" s="130"/>
      <c r="E741" s="130"/>
      <c r="F741" s="130"/>
      <c r="G741" s="131"/>
      <c r="H741" s="119"/>
      <c r="I741" s="119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spans="1:21" ht="14.1" customHeight="1">
      <c r="A742" s="137"/>
      <c r="B742" s="139"/>
      <c r="C742" s="140"/>
      <c r="D742" s="130"/>
      <c r="E742" s="130"/>
      <c r="F742" s="130"/>
      <c r="G742" s="131"/>
      <c r="H742" s="119"/>
      <c r="I742" s="119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spans="1:21" ht="14.1" customHeight="1">
      <c r="A743" s="137"/>
      <c r="B743" s="139"/>
      <c r="C743" s="140"/>
      <c r="D743" s="130"/>
      <c r="E743" s="130"/>
      <c r="F743" s="130"/>
      <c r="G743" s="131"/>
      <c r="H743" s="119"/>
      <c r="I743" s="119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spans="1:21" ht="14.1" customHeight="1">
      <c r="A744" s="137"/>
      <c r="B744" s="139"/>
      <c r="C744" s="140"/>
      <c r="D744" s="130"/>
      <c r="E744" s="130"/>
      <c r="F744" s="130"/>
      <c r="G744" s="131"/>
      <c r="H744" s="119"/>
      <c r="I744" s="119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spans="1:21" ht="14.1" customHeight="1">
      <c r="A745" s="137"/>
      <c r="B745" s="139"/>
      <c r="C745" s="140"/>
      <c r="D745" s="130"/>
      <c r="E745" s="130"/>
      <c r="F745" s="130"/>
      <c r="G745" s="131"/>
      <c r="H745" s="119"/>
      <c r="I745" s="119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spans="1:21" ht="14.1" customHeight="1">
      <c r="A746" s="137"/>
      <c r="B746" s="139"/>
      <c r="C746" s="140"/>
      <c r="D746" s="130"/>
      <c r="E746" s="130"/>
      <c r="F746" s="130"/>
      <c r="G746" s="131"/>
      <c r="H746" s="119"/>
      <c r="I746" s="119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spans="1:21" ht="14.1" customHeight="1">
      <c r="A747" s="137"/>
      <c r="B747" s="139"/>
      <c r="C747" s="140"/>
      <c r="D747" s="130"/>
      <c r="E747" s="130"/>
      <c r="F747" s="130"/>
      <c r="G747" s="131"/>
      <c r="H747" s="119"/>
      <c r="I747" s="119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spans="1:21" ht="14.1" customHeight="1">
      <c r="A748" s="137"/>
      <c r="B748" s="139"/>
      <c r="C748" s="140"/>
      <c r="D748" s="130"/>
      <c r="E748" s="130"/>
      <c r="F748" s="130"/>
      <c r="G748" s="131"/>
      <c r="H748" s="119"/>
      <c r="I748" s="119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spans="1:21" ht="14.1" customHeight="1">
      <c r="A749" s="137"/>
      <c r="B749" s="139"/>
      <c r="C749" s="140"/>
      <c r="D749" s="130"/>
      <c r="E749" s="130"/>
      <c r="F749" s="130"/>
      <c r="G749" s="131"/>
      <c r="H749" s="119"/>
      <c r="I749" s="119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spans="1:21" ht="14.1" customHeight="1">
      <c r="A750" s="137"/>
      <c r="B750" s="139"/>
      <c r="C750" s="140"/>
      <c r="D750" s="130"/>
      <c r="E750" s="130"/>
      <c r="F750" s="130"/>
      <c r="G750" s="131"/>
      <c r="H750" s="119"/>
      <c r="I750" s="119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spans="1:21" ht="14.1" customHeight="1">
      <c r="A751" s="137"/>
      <c r="B751" s="139"/>
      <c r="C751" s="140"/>
      <c r="D751" s="130"/>
      <c r="E751" s="130"/>
      <c r="F751" s="130"/>
      <c r="G751" s="131"/>
      <c r="H751" s="119"/>
      <c r="I751" s="119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spans="1:21" ht="14.1" customHeight="1">
      <c r="A752" s="137"/>
      <c r="B752" s="139"/>
      <c r="C752" s="140"/>
      <c r="D752" s="130"/>
      <c r="E752" s="130"/>
      <c r="F752" s="130"/>
      <c r="G752" s="131"/>
      <c r="H752" s="119"/>
      <c r="I752" s="119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spans="1:21" ht="14.1" customHeight="1">
      <c r="A753" s="137"/>
      <c r="B753" s="139"/>
      <c r="C753" s="140"/>
      <c r="D753" s="130"/>
      <c r="E753" s="130"/>
      <c r="F753" s="130"/>
      <c r="G753" s="131"/>
      <c r="H753" s="119"/>
      <c r="I753" s="119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spans="1:21" ht="14.1" customHeight="1">
      <c r="A754" s="137"/>
      <c r="B754" s="139"/>
      <c r="C754" s="140"/>
      <c r="D754" s="130"/>
      <c r="E754" s="130"/>
      <c r="F754" s="130"/>
      <c r="G754" s="131"/>
      <c r="H754" s="119"/>
      <c r="I754" s="119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spans="1:21" ht="14.1" customHeight="1">
      <c r="A755" s="137"/>
      <c r="B755" s="139"/>
      <c r="C755" s="140"/>
      <c r="D755" s="130"/>
      <c r="E755" s="130"/>
      <c r="F755" s="130"/>
      <c r="G755" s="131"/>
      <c r="H755" s="119"/>
      <c r="I755" s="119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spans="1:21" ht="14.1" customHeight="1">
      <c r="A756" s="137"/>
      <c r="B756" s="139"/>
      <c r="C756" s="140"/>
      <c r="D756" s="130"/>
      <c r="E756" s="130"/>
      <c r="F756" s="130"/>
      <c r="G756" s="131"/>
      <c r="H756" s="119"/>
      <c r="I756" s="119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spans="1:21" ht="14.1" customHeight="1">
      <c r="A757" s="137"/>
      <c r="B757" s="139"/>
      <c r="C757" s="140"/>
      <c r="D757" s="130"/>
      <c r="E757" s="130"/>
      <c r="F757" s="130"/>
      <c r="G757" s="131"/>
      <c r="H757" s="119"/>
      <c r="I757" s="119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spans="1:21" ht="14.1" customHeight="1">
      <c r="A758" s="137"/>
      <c r="B758" s="139"/>
      <c r="C758" s="140"/>
      <c r="D758" s="130"/>
      <c r="E758" s="130"/>
      <c r="F758" s="130"/>
      <c r="G758" s="131"/>
      <c r="H758" s="119"/>
      <c r="I758" s="119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spans="1:21" ht="14.1" customHeight="1">
      <c r="A759" s="137"/>
      <c r="B759" s="139"/>
      <c r="C759" s="140"/>
      <c r="D759" s="130"/>
      <c r="E759" s="130"/>
      <c r="F759" s="130"/>
      <c r="G759" s="131"/>
      <c r="H759" s="119"/>
      <c r="I759" s="119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spans="1:21" ht="14.1" customHeight="1">
      <c r="A760" s="137"/>
      <c r="B760" s="139"/>
      <c r="C760" s="140"/>
      <c r="D760" s="130"/>
      <c r="E760" s="130"/>
      <c r="F760" s="130"/>
      <c r="G760" s="131"/>
      <c r="H760" s="119"/>
      <c r="I760" s="119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spans="1:21" ht="14.1" customHeight="1">
      <c r="A761" s="137"/>
      <c r="B761" s="139"/>
      <c r="C761" s="140"/>
      <c r="D761" s="130"/>
      <c r="E761" s="130"/>
      <c r="F761" s="130"/>
      <c r="G761" s="131"/>
      <c r="H761" s="119"/>
      <c r="I761" s="119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spans="1:21" ht="14.1" customHeight="1">
      <c r="A762" s="137"/>
      <c r="B762" s="139"/>
      <c r="C762" s="140"/>
      <c r="D762" s="130"/>
      <c r="E762" s="130"/>
      <c r="F762" s="130"/>
      <c r="G762" s="131"/>
      <c r="H762" s="119"/>
      <c r="I762" s="119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spans="1:21" ht="14.1" customHeight="1">
      <c r="A763" s="137"/>
      <c r="B763" s="139"/>
      <c r="C763" s="140"/>
      <c r="D763" s="130"/>
      <c r="E763" s="130"/>
      <c r="F763" s="130"/>
      <c r="G763" s="131"/>
      <c r="H763" s="119"/>
      <c r="I763" s="119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spans="1:21" ht="14.1" customHeight="1">
      <c r="A764" s="137"/>
      <c r="B764" s="139"/>
      <c r="C764" s="140"/>
      <c r="D764" s="130"/>
      <c r="E764" s="130"/>
      <c r="F764" s="130"/>
      <c r="G764" s="131"/>
      <c r="H764" s="119"/>
      <c r="I764" s="119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spans="1:21" ht="14.1" customHeight="1">
      <c r="A765" s="137"/>
      <c r="B765" s="139"/>
      <c r="C765" s="140"/>
      <c r="D765" s="130"/>
      <c r="E765" s="130"/>
      <c r="F765" s="130"/>
      <c r="G765" s="131"/>
      <c r="H765" s="119"/>
      <c r="I765" s="119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spans="1:21" ht="14.1" customHeight="1">
      <c r="A766" s="137"/>
      <c r="B766" s="139"/>
      <c r="C766" s="140"/>
      <c r="D766" s="130"/>
      <c r="E766" s="130"/>
      <c r="F766" s="130"/>
      <c r="G766" s="131"/>
      <c r="H766" s="119"/>
      <c r="I766" s="119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spans="1:21" ht="14.1" customHeight="1">
      <c r="A767" s="137"/>
      <c r="B767" s="139"/>
      <c r="C767" s="140"/>
      <c r="D767" s="130"/>
      <c r="E767" s="130"/>
      <c r="F767" s="130"/>
      <c r="G767" s="131"/>
      <c r="H767" s="119"/>
      <c r="I767" s="119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spans="1:21" ht="14.1" customHeight="1">
      <c r="A768" s="137"/>
      <c r="B768" s="139"/>
      <c r="C768" s="140"/>
      <c r="D768" s="130"/>
      <c r="E768" s="130"/>
      <c r="F768" s="130"/>
      <c r="G768" s="131"/>
      <c r="H768" s="119"/>
      <c r="I768" s="119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spans="1:21" ht="14.1" customHeight="1">
      <c r="A769" s="137"/>
      <c r="B769" s="139"/>
      <c r="C769" s="140"/>
      <c r="D769" s="130"/>
      <c r="E769" s="130"/>
      <c r="F769" s="130"/>
      <c r="G769" s="131"/>
      <c r="H769" s="119"/>
      <c r="I769" s="119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spans="1:21" ht="14.1" customHeight="1">
      <c r="A770" s="137"/>
      <c r="B770" s="139"/>
      <c r="C770" s="140"/>
      <c r="D770" s="130"/>
      <c r="E770" s="130"/>
      <c r="F770" s="130"/>
      <c r="G770" s="131"/>
      <c r="H770" s="119"/>
      <c r="I770" s="119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spans="1:21" ht="14.1" customHeight="1">
      <c r="A771" s="137"/>
      <c r="B771" s="139"/>
      <c r="C771" s="140"/>
      <c r="D771" s="130"/>
      <c r="E771" s="130"/>
      <c r="F771" s="130"/>
      <c r="G771" s="131"/>
      <c r="H771" s="119"/>
      <c r="I771" s="119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spans="1:21" ht="14.1" customHeight="1">
      <c r="A772" s="137"/>
      <c r="B772" s="139"/>
      <c r="C772" s="140"/>
      <c r="D772" s="130"/>
      <c r="E772" s="130"/>
      <c r="F772" s="130"/>
      <c r="G772" s="131"/>
      <c r="H772" s="119"/>
      <c r="I772" s="119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spans="1:21" ht="14.1" customHeight="1">
      <c r="A773" s="137"/>
      <c r="B773" s="139"/>
      <c r="C773" s="140"/>
      <c r="D773" s="130"/>
      <c r="E773" s="130"/>
      <c r="F773" s="130"/>
      <c r="G773" s="131"/>
      <c r="H773" s="119"/>
      <c r="I773" s="119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spans="1:21" ht="14.1" customHeight="1">
      <c r="A774" s="137"/>
      <c r="B774" s="139"/>
      <c r="C774" s="140"/>
      <c r="D774" s="130"/>
      <c r="E774" s="130"/>
      <c r="F774" s="130"/>
      <c r="G774" s="131"/>
      <c r="H774" s="119"/>
      <c r="I774" s="119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spans="1:21" ht="14.1" customHeight="1">
      <c r="A775" s="137"/>
      <c r="B775" s="139"/>
      <c r="C775" s="140"/>
      <c r="D775" s="130"/>
      <c r="E775" s="130"/>
      <c r="F775" s="130"/>
      <c r="G775" s="131"/>
      <c r="H775" s="119"/>
      <c r="I775" s="119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spans="1:21" ht="14.1" customHeight="1">
      <c r="A776" s="137"/>
      <c r="B776" s="139"/>
      <c r="C776" s="140"/>
      <c r="D776" s="130"/>
      <c r="E776" s="130"/>
      <c r="F776" s="130"/>
      <c r="G776" s="131"/>
      <c r="H776" s="119"/>
      <c r="I776" s="119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spans="1:21" ht="14.1" customHeight="1">
      <c r="A777" s="137"/>
      <c r="B777" s="139"/>
      <c r="C777" s="140"/>
      <c r="D777" s="130"/>
      <c r="E777" s="130"/>
      <c r="F777" s="130"/>
      <c r="G777" s="131"/>
      <c r="H777" s="119"/>
      <c r="I777" s="119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spans="1:21" ht="14.1" customHeight="1">
      <c r="A778" s="137"/>
      <c r="B778" s="139"/>
      <c r="C778" s="140"/>
      <c r="D778" s="130"/>
      <c r="E778" s="130"/>
      <c r="F778" s="130"/>
      <c r="G778" s="131"/>
      <c r="H778" s="119"/>
      <c r="I778" s="119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spans="1:21" ht="14.1" customHeight="1">
      <c r="A779" s="137"/>
      <c r="B779" s="139"/>
      <c r="C779" s="140"/>
      <c r="D779" s="130"/>
      <c r="E779" s="130"/>
      <c r="F779" s="130"/>
      <c r="G779" s="131"/>
      <c r="H779" s="119"/>
      <c r="I779" s="119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spans="1:21" ht="14.1" customHeight="1">
      <c r="A780" s="137"/>
      <c r="B780" s="139"/>
      <c r="C780" s="140"/>
      <c r="D780" s="130"/>
      <c r="E780" s="130"/>
      <c r="F780" s="130"/>
      <c r="G780" s="131"/>
      <c r="H780" s="119"/>
      <c r="I780" s="119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spans="1:21" ht="14.1" customHeight="1">
      <c r="A781" s="137"/>
      <c r="B781" s="139"/>
      <c r="C781" s="140"/>
      <c r="D781" s="130"/>
      <c r="E781" s="130"/>
      <c r="F781" s="130"/>
      <c r="G781" s="131"/>
      <c r="H781" s="119"/>
      <c r="I781" s="119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spans="1:21" ht="14.1" customHeight="1">
      <c r="A782" s="137"/>
      <c r="B782" s="139"/>
      <c r="C782" s="140"/>
      <c r="D782" s="130"/>
      <c r="E782" s="130"/>
      <c r="F782" s="130"/>
      <c r="G782" s="131"/>
      <c r="H782" s="119"/>
      <c r="I782" s="119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spans="1:21" ht="14.1" customHeight="1">
      <c r="A783" s="137"/>
      <c r="B783" s="139"/>
      <c r="C783" s="140"/>
      <c r="D783" s="130"/>
      <c r="E783" s="130"/>
      <c r="F783" s="130"/>
      <c r="G783" s="131"/>
      <c r="H783" s="119"/>
      <c r="I783" s="119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spans="1:21" ht="14.1" customHeight="1">
      <c r="A784" s="137"/>
      <c r="B784" s="139"/>
      <c r="C784" s="140"/>
      <c r="D784" s="130"/>
      <c r="E784" s="130"/>
      <c r="F784" s="130"/>
      <c r="G784" s="131"/>
      <c r="H784" s="119"/>
      <c r="I784" s="119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spans="1:21" ht="14.1" customHeight="1">
      <c r="A785" s="137"/>
      <c r="B785" s="139"/>
      <c r="C785" s="140"/>
      <c r="D785" s="130"/>
      <c r="E785" s="130"/>
      <c r="F785" s="130"/>
      <c r="G785" s="131"/>
      <c r="H785" s="119"/>
      <c r="I785" s="119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spans="1:21" ht="14.1" customHeight="1">
      <c r="A786" s="137"/>
      <c r="B786" s="139"/>
      <c r="C786" s="140"/>
      <c r="D786" s="130"/>
      <c r="E786" s="130"/>
      <c r="F786" s="130"/>
      <c r="G786" s="131"/>
      <c r="H786" s="119"/>
      <c r="I786" s="119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spans="1:21" ht="14.1" customHeight="1">
      <c r="A787" s="137"/>
      <c r="B787" s="139"/>
      <c r="C787" s="140"/>
      <c r="D787" s="130"/>
      <c r="E787" s="130"/>
      <c r="F787" s="130"/>
      <c r="G787" s="131"/>
      <c r="H787" s="119"/>
      <c r="I787" s="119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spans="1:21" ht="14.1" customHeight="1">
      <c r="A788" s="137"/>
      <c r="B788" s="139"/>
      <c r="C788" s="140"/>
      <c r="D788" s="130"/>
      <c r="E788" s="130"/>
      <c r="F788" s="130"/>
      <c r="G788" s="131"/>
      <c r="H788" s="119"/>
      <c r="I788" s="119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spans="1:21" ht="14.1" customHeight="1">
      <c r="A789" s="137"/>
      <c r="B789" s="139"/>
      <c r="C789" s="140"/>
      <c r="D789" s="130"/>
      <c r="E789" s="130"/>
      <c r="F789" s="130"/>
      <c r="G789" s="131"/>
      <c r="H789" s="119"/>
      <c r="I789" s="119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spans="1:21" ht="14.1" customHeight="1">
      <c r="A790" s="137"/>
      <c r="B790" s="139"/>
      <c r="C790" s="140"/>
      <c r="D790" s="130"/>
      <c r="E790" s="130"/>
      <c r="F790" s="130"/>
      <c r="G790" s="131"/>
      <c r="H790" s="119"/>
      <c r="I790" s="119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spans="1:21" ht="14.1" customHeight="1">
      <c r="A791" s="137"/>
      <c r="B791" s="139"/>
      <c r="C791" s="140"/>
      <c r="D791" s="130"/>
      <c r="E791" s="130"/>
      <c r="F791" s="130"/>
      <c r="G791" s="131"/>
      <c r="H791" s="119"/>
      <c r="I791" s="119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spans="1:21" ht="14.1" customHeight="1">
      <c r="A792" s="137"/>
      <c r="B792" s="139"/>
      <c r="C792" s="140"/>
      <c r="D792" s="130"/>
      <c r="E792" s="130"/>
      <c r="F792" s="130"/>
      <c r="G792" s="131"/>
      <c r="H792" s="119"/>
      <c r="I792" s="119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spans="1:21" ht="14.1" customHeight="1">
      <c r="A793" s="137"/>
      <c r="B793" s="139"/>
      <c r="C793" s="140"/>
      <c r="D793" s="130"/>
      <c r="E793" s="130"/>
      <c r="F793" s="130"/>
      <c r="G793" s="131"/>
      <c r="H793" s="119"/>
      <c r="I793" s="119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spans="1:21" ht="14.1" customHeight="1">
      <c r="A794" s="137"/>
      <c r="B794" s="139"/>
      <c r="C794" s="140"/>
      <c r="D794" s="130"/>
      <c r="E794" s="130"/>
      <c r="F794" s="130"/>
      <c r="G794" s="131"/>
      <c r="H794" s="119"/>
      <c r="I794" s="119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spans="1:21" ht="14.1" customHeight="1">
      <c r="A795" s="137"/>
      <c r="B795" s="139"/>
      <c r="C795" s="140"/>
      <c r="D795" s="130"/>
      <c r="E795" s="130"/>
      <c r="F795" s="130"/>
      <c r="G795" s="131"/>
      <c r="H795" s="119"/>
      <c r="I795" s="119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spans="1:21" ht="14.1" customHeight="1">
      <c r="A796" s="137"/>
      <c r="B796" s="139"/>
      <c r="C796" s="140"/>
      <c r="D796" s="130"/>
      <c r="E796" s="130"/>
      <c r="F796" s="130"/>
      <c r="G796" s="131"/>
      <c r="H796" s="119"/>
      <c r="I796" s="119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spans="1:21" ht="14.1" customHeight="1">
      <c r="A797" s="137"/>
      <c r="B797" s="139"/>
      <c r="C797" s="140"/>
      <c r="D797" s="130"/>
      <c r="E797" s="130"/>
      <c r="F797" s="130"/>
      <c r="G797" s="131"/>
      <c r="H797" s="119"/>
      <c r="I797" s="119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spans="1:21" ht="14.1" customHeight="1">
      <c r="A798" s="137"/>
      <c r="B798" s="139"/>
      <c r="C798" s="140"/>
      <c r="D798" s="130"/>
      <c r="E798" s="130"/>
      <c r="F798" s="130"/>
      <c r="G798" s="131"/>
      <c r="H798" s="119"/>
      <c r="I798" s="119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spans="1:21" ht="14.1" customHeight="1">
      <c r="A799" s="137"/>
      <c r="B799" s="139"/>
      <c r="C799" s="140"/>
      <c r="D799" s="130"/>
      <c r="E799" s="130"/>
      <c r="F799" s="130"/>
      <c r="G799" s="131"/>
      <c r="H799" s="119"/>
      <c r="I799" s="119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spans="1:21" ht="14.1" customHeight="1">
      <c r="A800" s="137"/>
      <c r="B800" s="139"/>
      <c r="C800" s="140"/>
      <c r="D800" s="130"/>
      <c r="E800" s="130"/>
      <c r="F800" s="130"/>
      <c r="G800" s="131"/>
      <c r="H800" s="119"/>
      <c r="I800" s="119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spans="1:21" ht="14.1" customHeight="1">
      <c r="A801" s="137"/>
      <c r="B801" s="139"/>
      <c r="C801" s="140"/>
      <c r="D801" s="130"/>
      <c r="E801" s="130"/>
      <c r="F801" s="130"/>
      <c r="G801" s="131"/>
      <c r="H801" s="119"/>
      <c r="I801" s="119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spans="1:21" ht="14.1" customHeight="1">
      <c r="A802" s="137"/>
      <c r="B802" s="139"/>
      <c r="C802" s="140"/>
      <c r="D802" s="130"/>
      <c r="E802" s="130"/>
      <c r="F802" s="130"/>
      <c r="G802" s="131"/>
      <c r="H802" s="119"/>
      <c r="I802" s="119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spans="1:21" ht="14.1" customHeight="1">
      <c r="A803" s="137"/>
      <c r="B803" s="139"/>
      <c r="C803" s="140"/>
      <c r="D803" s="130"/>
      <c r="E803" s="130"/>
      <c r="F803" s="130"/>
      <c r="G803" s="131"/>
      <c r="H803" s="119"/>
      <c r="I803" s="119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spans="1:21" ht="14.1" customHeight="1">
      <c r="A804" s="137"/>
      <c r="B804" s="139"/>
      <c r="C804" s="140"/>
      <c r="D804" s="130"/>
      <c r="E804" s="130"/>
      <c r="F804" s="130"/>
      <c r="G804" s="131"/>
      <c r="H804" s="119"/>
      <c r="I804" s="119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spans="1:21" ht="14.1" customHeight="1">
      <c r="A805" s="137"/>
      <c r="B805" s="139"/>
      <c r="C805" s="140"/>
      <c r="D805" s="130"/>
      <c r="E805" s="130"/>
      <c r="F805" s="130"/>
      <c r="G805" s="131"/>
      <c r="H805" s="119"/>
      <c r="I805" s="119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spans="1:21" ht="14.1" customHeight="1">
      <c r="A806" s="137"/>
      <c r="B806" s="139"/>
      <c r="C806" s="140"/>
      <c r="D806" s="130"/>
      <c r="E806" s="130"/>
      <c r="F806" s="130"/>
      <c r="G806" s="131"/>
      <c r="H806" s="119"/>
      <c r="I806" s="119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spans="1:21" ht="14.1" customHeight="1">
      <c r="A807" s="137"/>
      <c r="B807" s="139"/>
      <c r="C807" s="140"/>
      <c r="D807" s="130"/>
      <c r="E807" s="130"/>
      <c r="F807" s="130"/>
      <c r="G807" s="131"/>
      <c r="H807" s="119"/>
      <c r="I807" s="119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spans="1:21" ht="14.1" customHeight="1">
      <c r="A808" s="137"/>
      <c r="B808" s="139"/>
      <c r="C808" s="140"/>
      <c r="D808" s="130"/>
      <c r="E808" s="130"/>
      <c r="F808" s="130"/>
      <c r="G808" s="131"/>
      <c r="H808" s="119"/>
      <c r="I808" s="119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spans="1:21" ht="14.1" customHeight="1">
      <c r="A809" s="137"/>
      <c r="B809" s="139"/>
      <c r="C809" s="140"/>
      <c r="D809" s="130"/>
      <c r="E809" s="130"/>
      <c r="F809" s="130"/>
      <c r="G809" s="131"/>
      <c r="H809" s="119"/>
      <c r="I809" s="119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spans="1:21" ht="14.1" customHeight="1">
      <c r="A810" s="137"/>
      <c r="B810" s="139"/>
      <c r="C810" s="140"/>
      <c r="D810" s="130"/>
      <c r="E810" s="130"/>
      <c r="F810" s="130"/>
      <c r="G810" s="131"/>
      <c r="H810" s="119"/>
      <c r="I810" s="119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spans="1:21" ht="14.1" customHeight="1">
      <c r="A811" s="137"/>
      <c r="B811" s="139"/>
      <c r="C811" s="140"/>
      <c r="D811" s="130"/>
      <c r="E811" s="130"/>
      <c r="F811" s="130"/>
      <c r="G811" s="131"/>
      <c r="H811" s="119"/>
      <c r="I811" s="119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spans="1:21" ht="14.1" customHeight="1">
      <c r="A812" s="137"/>
      <c r="B812" s="139"/>
      <c r="C812" s="140"/>
      <c r="D812" s="130"/>
      <c r="E812" s="130"/>
      <c r="F812" s="130"/>
      <c r="G812" s="131"/>
      <c r="H812" s="119"/>
      <c r="I812" s="119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spans="1:21" ht="14.1" customHeight="1">
      <c r="A813" s="137"/>
      <c r="B813" s="139"/>
      <c r="C813" s="140"/>
      <c r="D813" s="130"/>
      <c r="E813" s="130"/>
      <c r="F813" s="130"/>
      <c r="G813" s="131"/>
      <c r="H813" s="119"/>
      <c r="I813" s="119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spans="1:21" ht="14.1" customHeight="1">
      <c r="A814" s="137"/>
      <c r="B814" s="139"/>
      <c r="C814" s="140"/>
      <c r="D814" s="130"/>
      <c r="E814" s="130"/>
      <c r="F814" s="130"/>
      <c r="G814" s="131"/>
      <c r="H814" s="119"/>
      <c r="I814" s="119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spans="1:21" ht="14.1" customHeight="1">
      <c r="A815" s="137"/>
      <c r="B815" s="139"/>
      <c r="C815" s="140"/>
      <c r="D815" s="130"/>
      <c r="E815" s="130"/>
      <c r="F815" s="130"/>
      <c r="G815" s="131"/>
      <c r="H815" s="119"/>
      <c r="I815" s="119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spans="1:21" ht="14.1" customHeight="1">
      <c r="A816" s="137"/>
      <c r="B816" s="139"/>
      <c r="C816" s="140"/>
      <c r="D816" s="130"/>
      <c r="E816" s="130"/>
      <c r="F816" s="130"/>
      <c r="G816" s="131"/>
      <c r="H816" s="119"/>
      <c r="I816" s="119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spans="1:21" ht="14.1" customHeight="1">
      <c r="A817" s="137"/>
      <c r="B817" s="139"/>
      <c r="C817" s="140"/>
      <c r="D817" s="130"/>
      <c r="E817" s="130"/>
      <c r="F817" s="130"/>
      <c r="G817" s="131"/>
      <c r="H817" s="119"/>
      <c r="I817" s="119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spans="1:21" ht="14.1" customHeight="1">
      <c r="A818" s="137"/>
      <c r="B818" s="139"/>
      <c r="C818" s="140"/>
      <c r="D818" s="130"/>
      <c r="E818" s="130"/>
      <c r="F818" s="130"/>
      <c r="G818" s="131"/>
      <c r="H818" s="119"/>
      <c r="I818" s="119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spans="1:21" ht="14.1" customHeight="1">
      <c r="A819" s="137"/>
      <c r="B819" s="139"/>
      <c r="C819" s="140"/>
      <c r="D819" s="130"/>
      <c r="E819" s="130"/>
      <c r="F819" s="130"/>
      <c r="G819" s="131"/>
      <c r="H819" s="119"/>
      <c r="I819" s="119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spans="1:21" ht="14.1" customHeight="1">
      <c r="A820" s="137"/>
      <c r="B820" s="139"/>
      <c r="C820" s="140"/>
      <c r="D820" s="130"/>
      <c r="E820" s="130"/>
      <c r="F820" s="130"/>
      <c r="G820" s="131"/>
      <c r="H820" s="119"/>
      <c r="I820" s="119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spans="1:21" ht="14.1" customHeight="1">
      <c r="A821" s="137"/>
      <c r="B821" s="139"/>
      <c r="C821" s="140"/>
      <c r="D821" s="130"/>
      <c r="E821" s="130"/>
      <c r="F821" s="130"/>
      <c r="G821" s="131"/>
      <c r="H821" s="119"/>
      <c r="I821" s="119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spans="1:21" ht="14.1" customHeight="1">
      <c r="A822" s="137"/>
      <c r="B822" s="139"/>
      <c r="C822" s="140"/>
      <c r="D822" s="130"/>
      <c r="E822" s="130"/>
      <c r="F822" s="130"/>
      <c r="G822" s="131"/>
      <c r="H822" s="119"/>
      <c r="I822" s="119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spans="1:21" ht="14.1" customHeight="1">
      <c r="A823" s="137"/>
      <c r="B823" s="139"/>
      <c r="C823" s="140"/>
      <c r="D823" s="130"/>
      <c r="E823" s="130"/>
      <c r="F823" s="130"/>
      <c r="G823" s="131"/>
      <c r="H823" s="119"/>
      <c r="I823" s="119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spans="1:21" ht="14.1" customHeight="1">
      <c r="A824" s="137"/>
      <c r="B824" s="139"/>
      <c r="C824" s="140"/>
      <c r="D824" s="130"/>
      <c r="E824" s="130"/>
      <c r="F824" s="130"/>
      <c r="G824" s="131"/>
      <c r="H824" s="119"/>
      <c r="I824" s="119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spans="1:21" ht="14.1" customHeight="1">
      <c r="A825" s="137"/>
      <c r="B825" s="139"/>
      <c r="C825" s="140"/>
      <c r="D825" s="130"/>
      <c r="E825" s="130"/>
      <c r="F825" s="130"/>
      <c r="G825" s="131"/>
      <c r="H825" s="119"/>
      <c r="I825" s="119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spans="1:21" ht="14.1" customHeight="1">
      <c r="A826" s="137"/>
      <c r="B826" s="139"/>
      <c r="C826" s="140"/>
      <c r="D826" s="130"/>
      <c r="E826" s="130"/>
      <c r="F826" s="130"/>
      <c r="G826" s="131"/>
      <c r="H826" s="119"/>
      <c r="I826" s="119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spans="1:21" ht="14.1" customHeight="1">
      <c r="A827" s="137"/>
      <c r="B827" s="139"/>
      <c r="C827" s="140"/>
      <c r="D827" s="130"/>
      <c r="E827" s="130"/>
      <c r="F827" s="130"/>
      <c r="G827" s="131"/>
      <c r="H827" s="119"/>
      <c r="I827" s="119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spans="1:21" ht="14.1" customHeight="1">
      <c r="A828" s="137"/>
      <c r="B828" s="139"/>
      <c r="C828" s="140"/>
      <c r="D828" s="130"/>
      <c r="E828" s="130"/>
      <c r="F828" s="130"/>
      <c r="G828" s="131"/>
      <c r="H828" s="119"/>
      <c r="I828" s="119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spans="1:21" ht="14.1" customHeight="1">
      <c r="A829" s="137"/>
      <c r="B829" s="139"/>
      <c r="C829" s="140"/>
      <c r="D829" s="130"/>
      <c r="E829" s="130"/>
      <c r="F829" s="130"/>
      <c r="G829" s="131"/>
      <c r="H829" s="119"/>
      <c r="I829" s="119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spans="1:21" ht="14.1" customHeight="1">
      <c r="A830" s="137"/>
      <c r="B830" s="139"/>
      <c r="C830" s="140"/>
      <c r="D830" s="130"/>
      <c r="E830" s="130"/>
      <c r="F830" s="130"/>
      <c r="G830" s="131"/>
      <c r="H830" s="119"/>
      <c r="I830" s="119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spans="1:21" ht="14.1" customHeight="1">
      <c r="A831" s="137"/>
      <c r="B831" s="139"/>
      <c r="C831" s="140"/>
      <c r="D831" s="130"/>
      <c r="E831" s="130"/>
      <c r="F831" s="130"/>
      <c r="G831" s="131"/>
      <c r="H831" s="119"/>
      <c r="I831" s="119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spans="1:21" ht="14.1" customHeight="1">
      <c r="A832" s="137"/>
      <c r="B832" s="139"/>
      <c r="C832" s="140"/>
      <c r="D832" s="130"/>
      <c r="E832" s="130"/>
      <c r="F832" s="130"/>
      <c r="G832" s="131"/>
      <c r="H832" s="119"/>
      <c r="I832" s="119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spans="1:21" ht="14.1" customHeight="1">
      <c r="A833" s="137"/>
      <c r="B833" s="139"/>
      <c r="C833" s="140"/>
      <c r="D833" s="130"/>
      <c r="E833" s="130"/>
      <c r="F833" s="130"/>
      <c r="G833" s="131"/>
      <c r="H833" s="119"/>
      <c r="I833" s="119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spans="1:21" ht="14.1" customHeight="1">
      <c r="A834" s="137"/>
      <c r="B834" s="139"/>
      <c r="C834" s="140"/>
      <c r="D834" s="130"/>
      <c r="E834" s="130"/>
      <c r="F834" s="130"/>
      <c r="G834" s="131"/>
      <c r="H834" s="119"/>
      <c r="I834" s="119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spans="1:21" ht="14.1" customHeight="1">
      <c r="A835" s="137"/>
      <c r="B835" s="139"/>
      <c r="C835" s="140"/>
      <c r="D835" s="130"/>
      <c r="E835" s="130"/>
      <c r="F835" s="130"/>
      <c r="G835" s="131"/>
      <c r="H835" s="119"/>
      <c r="I835" s="119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spans="1:21" ht="14.1" customHeight="1">
      <c r="A836" s="137"/>
      <c r="B836" s="139"/>
      <c r="C836" s="140"/>
      <c r="D836" s="130"/>
      <c r="E836" s="130"/>
      <c r="F836" s="130"/>
      <c r="G836" s="131"/>
      <c r="H836" s="119"/>
      <c r="I836" s="119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spans="1:21" ht="14.1" customHeight="1">
      <c r="A837" s="137"/>
      <c r="B837" s="139"/>
      <c r="C837" s="140"/>
      <c r="D837" s="130"/>
      <c r="E837" s="130"/>
      <c r="F837" s="130"/>
      <c r="G837" s="131"/>
      <c r="H837" s="119"/>
      <c r="I837" s="119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spans="1:21" ht="14.1" customHeight="1">
      <c r="A838" s="137"/>
      <c r="B838" s="139"/>
      <c r="C838" s="140"/>
      <c r="D838" s="130"/>
      <c r="E838" s="130"/>
      <c r="F838" s="130"/>
      <c r="G838" s="131"/>
      <c r="H838" s="119"/>
      <c r="I838" s="119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spans="1:21" ht="14.1" customHeight="1">
      <c r="A839" s="137"/>
      <c r="B839" s="139"/>
      <c r="C839" s="140"/>
      <c r="D839" s="130"/>
      <c r="E839" s="130"/>
      <c r="F839" s="130"/>
      <c r="G839" s="131"/>
      <c r="H839" s="119"/>
      <c r="I839" s="119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spans="1:21" ht="14.1" customHeight="1">
      <c r="A840" s="137"/>
      <c r="B840" s="139"/>
      <c r="C840" s="140"/>
      <c r="D840" s="130"/>
      <c r="E840" s="130"/>
      <c r="F840" s="130"/>
      <c r="G840" s="131"/>
      <c r="H840" s="119"/>
      <c r="I840" s="119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spans="1:21" ht="14.1" customHeight="1">
      <c r="A841" s="137"/>
      <c r="B841" s="139"/>
      <c r="C841" s="140"/>
      <c r="D841" s="130"/>
      <c r="E841" s="130"/>
      <c r="F841" s="130"/>
      <c r="G841" s="131"/>
      <c r="H841" s="119"/>
      <c r="I841" s="119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spans="1:21" ht="14.1" customHeight="1">
      <c r="A842" s="137"/>
      <c r="B842" s="139"/>
      <c r="C842" s="140"/>
      <c r="D842" s="130"/>
      <c r="E842" s="130"/>
      <c r="F842" s="130"/>
      <c r="G842" s="131"/>
      <c r="H842" s="119"/>
      <c r="I842" s="119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spans="1:21" ht="14.1" customHeight="1">
      <c r="A843" s="137"/>
      <c r="B843" s="139"/>
      <c r="C843" s="140"/>
      <c r="D843" s="130"/>
      <c r="E843" s="130"/>
      <c r="F843" s="130"/>
      <c r="G843" s="131"/>
      <c r="H843" s="119"/>
      <c r="I843" s="119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spans="1:21" ht="14.1" customHeight="1">
      <c r="A844" s="137"/>
      <c r="B844" s="139"/>
      <c r="C844" s="140"/>
      <c r="D844" s="130"/>
      <c r="E844" s="130"/>
      <c r="F844" s="130"/>
      <c r="G844" s="131"/>
      <c r="H844" s="119"/>
      <c r="I844" s="119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spans="1:21" ht="14.1" customHeight="1">
      <c r="A845" s="137"/>
      <c r="B845" s="139"/>
      <c r="C845" s="140"/>
      <c r="D845" s="130"/>
      <c r="E845" s="130"/>
      <c r="F845" s="130"/>
      <c r="G845" s="131"/>
      <c r="H845" s="119"/>
      <c r="I845" s="119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spans="1:21" ht="14.1" customHeight="1">
      <c r="A846" s="137"/>
      <c r="B846" s="139"/>
      <c r="C846" s="140"/>
      <c r="D846" s="130"/>
      <c r="E846" s="130"/>
      <c r="F846" s="130"/>
      <c r="G846" s="131"/>
      <c r="H846" s="119"/>
      <c r="I846" s="119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spans="1:21" ht="14.1" customHeight="1">
      <c r="A847" s="137"/>
      <c r="B847" s="139"/>
      <c r="C847" s="140"/>
      <c r="D847" s="130"/>
      <c r="E847" s="130"/>
      <c r="F847" s="130"/>
      <c r="G847" s="131"/>
      <c r="H847" s="119"/>
      <c r="I847" s="119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spans="1:21" ht="14.1" customHeight="1">
      <c r="A848" s="137"/>
      <c r="B848" s="139"/>
      <c r="C848" s="140"/>
      <c r="D848" s="130"/>
      <c r="E848" s="130"/>
      <c r="F848" s="130"/>
      <c r="G848" s="131"/>
      <c r="H848" s="119"/>
      <c r="I848" s="119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spans="1:21" ht="14.1" customHeight="1">
      <c r="A849" s="137"/>
      <c r="B849" s="139"/>
      <c r="C849" s="140"/>
      <c r="D849" s="130"/>
      <c r="E849" s="130"/>
      <c r="F849" s="130"/>
      <c r="G849" s="131"/>
      <c r="H849" s="119"/>
      <c r="I849" s="119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spans="1:21" ht="14.1" customHeight="1">
      <c r="A850" s="137"/>
      <c r="B850" s="139"/>
      <c r="C850" s="140"/>
      <c r="D850" s="130"/>
      <c r="E850" s="130"/>
      <c r="F850" s="130"/>
      <c r="G850" s="131"/>
      <c r="H850" s="119"/>
      <c r="I850" s="119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spans="1:21" ht="14.1" customHeight="1">
      <c r="A851" s="137"/>
      <c r="B851" s="139"/>
      <c r="C851" s="140"/>
      <c r="D851" s="130"/>
      <c r="E851" s="130"/>
      <c r="F851" s="130"/>
      <c r="G851" s="131"/>
      <c r="H851" s="119"/>
      <c r="I851" s="119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spans="1:21" ht="14.1" customHeight="1">
      <c r="A852" s="137"/>
      <c r="B852" s="139"/>
      <c r="C852" s="140"/>
      <c r="D852" s="130"/>
      <c r="E852" s="130"/>
      <c r="F852" s="130"/>
      <c r="G852" s="131"/>
      <c r="H852" s="119"/>
      <c r="I852" s="119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spans="1:21" ht="14.1" customHeight="1">
      <c r="A853" s="137"/>
      <c r="B853" s="139"/>
      <c r="C853" s="140"/>
      <c r="D853" s="130"/>
      <c r="E853" s="130"/>
      <c r="F853" s="130"/>
      <c r="G853" s="131"/>
      <c r="H853" s="119"/>
      <c r="I853" s="119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spans="1:21" ht="14.1" customHeight="1">
      <c r="A854" s="137"/>
      <c r="B854" s="139"/>
      <c r="C854" s="140"/>
      <c r="D854" s="130"/>
      <c r="E854" s="130"/>
      <c r="F854" s="130"/>
      <c r="G854" s="131"/>
      <c r="H854" s="119"/>
      <c r="I854" s="119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spans="1:21" ht="14.1" customHeight="1">
      <c r="A855" s="137"/>
      <c r="B855" s="139"/>
      <c r="C855" s="140"/>
      <c r="D855" s="130"/>
      <c r="E855" s="130"/>
      <c r="F855" s="130"/>
      <c r="G855" s="131"/>
      <c r="H855" s="119"/>
      <c r="I855" s="119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spans="1:21" ht="14.1" customHeight="1">
      <c r="A856" s="137"/>
      <c r="B856" s="139"/>
      <c r="C856" s="140"/>
      <c r="D856" s="130"/>
      <c r="E856" s="130"/>
      <c r="F856" s="130"/>
      <c r="G856" s="131"/>
      <c r="H856" s="119"/>
      <c r="I856" s="119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spans="1:21" ht="14.1" customHeight="1">
      <c r="A857" s="137"/>
      <c r="B857" s="139"/>
      <c r="C857" s="140"/>
      <c r="D857" s="130"/>
      <c r="E857" s="130"/>
      <c r="F857" s="130"/>
      <c r="G857" s="131"/>
      <c r="H857" s="119"/>
      <c r="I857" s="119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spans="1:21" ht="14.1" customHeight="1">
      <c r="A858" s="137"/>
      <c r="B858" s="139"/>
      <c r="C858" s="140"/>
      <c r="D858" s="130"/>
      <c r="E858" s="130"/>
      <c r="F858" s="130"/>
      <c r="G858" s="131"/>
      <c r="H858" s="119"/>
      <c r="I858" s="119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spans="1:21" ht="14.1" customHeight="1">
      <c r="A859" s="137"/>
      <c r="B859" s="139"/>
      <c r="C859" s="140"/>
      <c r="D859" s="130"/>
      <c r="E859" s="130"/>
      <c r="F859" s="130"/>
      <c r="G859" s="131"/>
      <c r="H859" s="119"/>
      <c r="I859" s="119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spans="1:21" ht="14.1" customHeight="1">
      <c r="A860" s="137"/>
      <c r="B860" s="139"/>
      <c r="C860" s="140"/>
      <c r="D860" s="130"/>
      <c r="E860" s="130"/>
      <c r="F860" s="130"/>
      <c r="G860" s="131"/>
      <c r="H860" s="119"/>
      <c r="I860" s="119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spans="1:21" ht="14.1" customHeight="1">
      <c r="A861" s="137"/>
      <c r="B861" s="139"/>
      <c r="C861" s="140"/>
      <c r="D861" s="130"/>
      <c r="E861" s="130"/>
      <c r="F861" s="130"/>
      <c r="G861" s="131"/>
      <c r="H861" s="119"/>
      <c r="I861" s="119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spans="1:21" ht="14.1" customHeight="1">
      <c r="A862" s="137"/>
      <c r="B862" s="139"/>
      <c r="C862" s="140"/>
      <c r="D862" s="130"/>
      <c r="E862" s="130"/>
      <c r="F862" s="130"/>
      <c r="G862" s="131"/>
      <c r="H862" s="119"/>
      <c r="I862" s="119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spans="1:21" ht="14.1" customHeight="1">
      <c r="A863" s="137"/>
      <c r="B863" s="139"/>
      <c r="C863" s="140"/>
      <c r="D863" s="130"/>
      <c r="E863" s="130"/>
      <c r="F863" s="130"/>
      <c r="G863" s="131"/>
      <c r="H863" s="119"/>
      <c r="I863" s="119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spans="1:21" ht="14.1" customHeight="1">
      <c r="A864" s="137"/>
      <c r="B864" s="139"/>
      <c r="C864" s="140"/>
      <c r="D864" s="130"/>
      <c r="E864" s="130"/>
      <c r="F864" s="130"/>
      <c r="G864" s="131"/>
      <c r="H864" s="119"/>
      <c r="I864" s="119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spans="1:21" ht="14.1" customHeight="1">
      <c r="A865" s="137"/>
      <c r="B865" s="139"/>
      <c r="C865" s="140"/>
      <c r="D865" s="130"/>
      <c r="E865" s="130"/>
      <c r="F865" s="130"/>
      <c r="G865" s="131"/>
      <c r="H865" s="119"/>
      <c r="I865" s="119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spans="1:21" ht="14.1" customHeight="1">
      <c r="A866" s="137"/>
      <c r="B866" s="139"/>
      <c r="C866" s="140"/>
      <c r="D866" s="130"/>
      <c r="E866" s="130"/>
      <c r="F866" s="130"/>
      <c r="G866" s="131"/>
      <c r="H866" s="119"/>
      <c r="I866" s="119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spans="1:21" ht="14.1" customHeight="1">
      <c r="A867" s="137"/>
      <c r="B867" s="139"/>
      <c r="C867" s="140"/>
      <c r="D867" s="130"/>
      <c r="E867" s="130"/>
      <c r="F867" s="130"/>
      <c r="G867" s="131"/>
      <c r="H867" s="119"/>
      <c r="I867" s="119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spans="1:21" ht="14.1" customHeight="1">
      <c r="A868" s="137"/>
      <c r="B868" s="139"/>
      <c r="C868" s="140"/>
      <c r="D868" s="130"/>
      <c r="E868" s="130"/>
      <c r="F868" s="130"/>
      <c r="G868" s="131"/>
      <c r="H868" s="119"/>
      <c r="I868" s="119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spans="1:21" ht="14.1" customHeight="1">
      <c r="A869" s="137"/>
      <c r="B869" s="139"/>
      <c r="C869" s="140"/>
      <c r="D869" s="130"/>
      <c r="E869" s="130"/>
      <c r="F869" s="130"/>
      <c r="G869" s="131"/>
      <c r="H869" s="119"/>
      <c r="I869" s="119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spans="1:21" ht="14.1" customHeight="1">
      <c r="A870" s="137"/>
      <c r="B870" s="139"/>
      <c r="C870" s="140"/>
      <c r="D870" s="130"/>
      <c r="E870" s="130"/>
      <c r="F870" s="130"/>
      <c r="G870" s="131"/>
      <c r="H870" s="119"/>
      <c r="I870" s="119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spans="1:21" ht="14.1" customHeight="1">
      <c r="A871" s="137"/>
      <c r="B871" s="139"/>
      <c r="C871" s="140"/>
      <c r="D871" s="130"/>
      <c r="E871" s="130"/>
      <c r="F871" s="130"/>
      <c r="G871" s="131"/>
      <c r="H871" s="119"/>
      <c r="I871" s="119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spans="1:21" ht="14.1" customHeight="1">
      <c r="A872" s="137"/>
      <c r="B872" s="139"/>
      <c r="C872" s="140"/>
      <c r="D872" s="130"/>
      <c r="E872" s="130"/>
      <c r="F872" s="130"/>
      <c r="G872" s="131"/>
      <c r="H872" s="119"/>
      <c r="I872" s="119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spans="1:21" ht="14.1" customHeight="1">
      <c r="A873" s="137"/>
      <c r="B873" s="139"/>
      <c r="C873" s="140"/>
      <c r="D873" s="130"/>
      <c r="E873" s="130"/>
      <c r="F873" s="130"/>
      <c r="G873" s="131"/>
      <c r="H873" s="119"/>
      <c r="I873" s="119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spans="1:21" ht="14.1" customHeight="1">
      <c r="A874" s="137"/>
      <c r="B874" s="139"/>
      <c r="C874" s="140"/>
      <c r="D874" s="130"/>
      <c r="E874" s="130"/>
      <c r="F874" s="130"/>
      <c r="G874" s="131"/>
      <c r="H874" s="119"/>
      <c r="I874" s="119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spans="1:21" ht="14.1" customHeight="1">
      <c r="A875" s="137"/>
      <c r="B875" s="139"/>
      <c r="C875" s="140"/>
      <c r="D875" s="130"/>
      <c r="E875" s="130"/>
      <c r="F875" s="130"/>
      <c r="G875" s="131"/>
      <c r="H875" s="119"/>
      <c r="I875" s="119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spans="1:21" ht="14.1" customHeight="1">
      <c r="A876" s="137"/>
      <c r="B876" s="139"/>
      <c r="C876" s="140"/>
      <c r="D876" s="130"/>
      <c r="E876" s="130"/>
      <c r="F876" s="130"/>
      <c r="G876" s="131"/>
      <c r="H876" s="119"/>
      <c r="I876" s="119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spans="1:21" ht="14.1" customHeight="1">
      <c r="A877" s="137"/>
      <c r="B877" s="139"/>
      <c r="C877" s="140"/>
      <c r="D877" s="130"/>
      <c r="E877" s="130"/>
      <c r="F877" s="130"/>
      <c r="G877" s="131"/>
      <c r="H877" s="119"/>
      <c r="I877" s="119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spans="1:21" ht="14.1" customHeight="1">
      <c r="A878" s="137"/>
      <c r="B878" s="139"/>
      <c r="C878" s="140"/>
      <c r="D878" s="130"/>
      <c r="E878" s="130"/>
      <c r="F878" s="130"/>
      <c r="G878" s="131"/>
      <c r="H878" s="119"/>
      <c r="I878" s="119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spans="1:21" ht="14.1" customHeight="1">
      <c r="A879" s="137"/>
      <c r="B879" s="139"/>
      <c r="C879" s="140"/>
      <c r="D879" s="130"/>
      <c r="E879" s="130"/>
      <c r="F879" s="130"/>
      <c r="G879" s="131"/>
      <c r="H879" s="119"/>
      <c r="I879" s="119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21" ht="14.1" customHeight="1">
      <c r="A880" s="137"/>
      <c r="B880" s="139"/>
      <c r="C880" s="140"/>
      <c r="D880" s="130"/>
      <c r="E880" s="130"/>
      <c r="F880" s="130"/>
      <c r="G880" s="131"/>
      <c r="H880" s="119"/>
      <c r="I880" s="119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21" ht="14.1" customHeight="1">
      <c r="A881" s="137"/>
      <c r="B881" s="139"/>
      <c r="C881" s="140"/>
      <c r="D881" s="130"/>
      <c r="E881" s="130"/>
      <c r="F881" s="130"/>
      <c r="G881" s="131"/>
      <c r="H881" s="119"/>
      <c r="I881" s="119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21" ht="14.1" customHeight="1">
      <c r="A882" s="137"/>
      <c r="B882" s="139"/>
      <c r="C882" s="140"/>
      <c r="D882" s="130"/>
      <c r="E882" s="130"/>
      <c r="F882" s="130"/>
      <c r="G882" s="131"/>
      <c r="H882" s="119"/>
      <c r="I882" s="119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spans="1:21" ht="14.1" customHeight="1">
      <c r="A883" s="137"/>
      <c r="B883" s="139"/>
      <c r="C883" s="140"/>
      <c r="D883" s="130"/>
      <c r="E883" s="130"/>
      <c r="F883" s="130"/>
      <c r="G883" s="131"/>
      <c r="H883" s="119"/>
      <c r="I883" s="119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21" ht="14.1" customHeight="1">
      <c r="A884" s="137"/>
      <c r="B884" s="139"/>
      <c r="C884" s="140"/>
      <c r="D884" s="130"/>
      <c r="E884" s="130"/>
      <c r="F884" s="130"/>
      <c r="G884" s="131"/>
      <c r="H884" s="119"/>
      <c r="I884" s="119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21" ht="14.1" customHeight="1">
      <c r="A885" s="137"/>
      <c r="B885" s="139"/>
      <c r="C885" s="140"/>
      <c r="D885" s="130"/>
      <c r="E885" s="130"/>
      <c r="F885" s="130"/>
      <c r="G885" s="131"/>
      <c r="H885" s="119"/>
      <c r="I885" s="119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21" ht="14.1" customHeight="1">
      <c r="A886" s="137"/>
      <c r="B886" s="139"/>
      <c r="C886" s="140"/>
      <c r="D886" s="130"/>
      <c r="E886" s="130"/>
      <c r="F886" s="130"/>
      <c r="G886" s="131"/>
      <c r="H886" s="119"/>
      <c r="I886" s="119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21" ht="14.1" customHeight="1">
      <c r="A887" s="137"/>
      <c r="B887" s="139"/>
      <c r="C887" s="140"/>
      <c r="D887" s="130"/>
      <c r="E887" s="130"/>
      <c r="F887" s="130"/>
      <c r="G887" s="131"/>
      <c r="H887" s="119"/>
      <c r="I887" s="119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21" ht="14.1" customHeight="1">
      <c r="A888" s="137"/>
      <c r="B888" s="139"/>
      <c r="C888" s="140"/>
      <c r="D888" s="130"/>
      <c r="E888" s="130"/>
      <c r="F888" s="130"/>
      <c r="G888" s="131"/>
      <c r="H888" s="119"/>
      <c r="I888" s="119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spans="1:21" ht="14.1" customHeight="1">
      <c r="A889" s="137"/>
      <c r="B889" s="139"/>
      <c r="C889" s="140"/>
      <c r="D889" s="130"/>
      <c r="E889" s="130"/>
      <c r="F889" s="130"/>
      <c r="G889" s="131"/>
      <c r="H889" s="119"/>
      <c r="I889" s="119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spans="1:21" ht="14.1" customHeight="1">
      <c r="A890" s="137"/>
      <c r="B890" s="139"/>
      <c r="C890" s="140"/>
      <c r="D890" s="130"/>
      <c r="E890" s="130"/>
      <c r="F890" s="130"/>
      <c r="G890" s="131"/>
      <c r="H890" s="119"/>
      <c r="I890" s="119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spans="1:21" ht="14.1" customHeight="1">
      <c r="A891" s="137"/>
      <c r="B891" s="139"/>
      <c r="C891" s="140"/>
      <c r="D891" s="130"/>
      <c r="E891" s="130"/>
      <c r="F891" s="130"/>
      <c r="G891" s="131"/>
      <c r="H891" s="119"/>
      <c r="I891" s="119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spans="1:21" ht="14.1" customHeight="1">
      <c r="A892" s="137"/>
      <c r="B892" s="139"/>
      <c r="C892" s="140"/>
      <c r="D892" s="130"/>
      <c r="E892" s="130"/>
      <c r="F892" s="130"/>
      <c r="G892" s="131"/>
      <c r="H892" s="119"/>
      <c r="I892" s="119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spans="1:21" ht="14.1" customHeight="1">
      <c r="A893" s="137"/>
      <c r="B893" s="139"/>
      <c r="C893" s="140"/>
      <c r="D893" s="130"/>
      <c r="E893" s="130"/>
      <c r="F893" s="130"/>
      <c r="G893" s="131"/>
      <c r="H893" s="119"/>
      <c r="I893" s="119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spans="1:21" ht="14.1" customHeight="1">
      <c r="A894" s="137"/>
      <c r="B894" s="139"/>
      <c r="C894" s="140"/>
      <c r="D894" s="130"/>
      <c r="E894" s="130"/>
      <c r="F894" s="130"/>
      <c r="G894" s="131"/>
      <c r="H894" s="119"/>
      <c r="I894" s="119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spans="1:21" ht="14.1" customHeight="1">
      <c r="A895" s="137"/>
      <c r="B895" s="139"/>
      <c r="C895" s="140"/>
      <c r="D895" s="130"/>
      <c r="E895" s="130"/>
      <c r="F895" s="130"/>
      <c r="G895" s="131"/>
      <c r="H895" s="119"/>
      <c r="I895" s="119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spans="1:21" ht="14.1" customHeight="1">
      <c r="A896" s="137"/>
      <c r="B896" s="139"/>
      <c r="C896" s="140"/>
      <c r="D896" s="130"/>
      <c r="E896" s="130"/>
      <c r="F896" s="130"/>
      <c r="G896" s="131"/>
      <c r="H896" s="119"/>
      <c r="I896" s="119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spans="1:21" ht="14.1" customHeight="1">
      <c r="A897" s="137"/>
      <c r="B897" s="139"/>
      <c r="C897" s="140"/>
      <c r="D897" s="130"/>
      <c r="E897" s="130"/>
      <c r="F897" s="130"/>
      <c r="G897" s="131"/>
      <c r="H897" s="119"/>
      <c r="I897" s="119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spans="1:21" ht="14.1" customHeight="1">
      <c r="A898" s="137"/>
      <c r="B898" s="139"/>
      <c r="C898" s="140"/>
      <c r="D898" s="130"/>
      <c r="E898" s="130"/>
      <c r="F898" s="130"/>
      <c r="G898" s="131"/>
      <c r="H898" s="119"/>
      <c r="I898" s="119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spans="1:21" ht="14.1" customHeight="1">
      <c r="A899" s="137"/>
      <c r="B899" s="139"/>
      <c r="C899" s="140"/>
      <c r="D899" s="130"/>
      <c r="E899" s="130"/>
      <c r="F899" s="130"/>
      <c r="G899" s="131"/>
      <c r="H899" s="119"/>
      <c r="I899" s="119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spans="1:21" ht="14.1" customHeight="1">
      <c r="A900" s="137"/>
      <c r="B900" s="139"/>
      <c r="C900" s="140"/>
      <c r="D900" s="130"/>
      <c r="E900" s="130"/>
      <c r="F900" s="130"/>
      <c r="G900" s="131"/>
      <c r="H900" s="119"/>
      <c r="I900" s="119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spans="1:21" ht="14.1" customHeight="1">
      <c r="A901" s="137"/>
      <c r="B901" s="139"/>
      <c r="C901" s="140"/>
      <c r="D901" s="130"/>
      <c r="E901" s="130"/>
      <c r="F901" s="130"/>
      <c r="G901" s="131"/>
      <c r="H901" s="119"/>
      <c r="I901" s="119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spans="1:21" ht="14.1" customHeight="1">
      <c r="A902" s="137"/>
      <c r="B902" s="139"/>
      <c r="C902" s="140"/>
      <c r="D902" s="130"/>
      <c r="E902" s="130"/>
      <c r="F902" s="130"/>
      <c r="G902" s="131"/>
      <c r="H902" s="119"/>
      <c r="I902" s="119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spans="1:21" ht="14.1" customHeight="1">
      <c r="A903" s="137"/>
      <c r="B903" s="139"/>
      <c r="C903" s="140"/>
      <c r="D903" s="130"/>
      <c r="E903" s="130"/>
      <c r="F903" s="130"/>
      <c r="G903" s="131"/>
      <c r="H903" s="119"/>
      <c r="I903" s="119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spans="1:21" ht="14.1" customHeight="1">
      <c r="A904" s="137"/>
      <c r="B904" s="139"/>
      <c r="C904" s="140"/>
      <c r="D904" s="130"/>
      <c r="E904" s="130"/>
      <c r="F904" s="130"/>
      <c r="G904" s="131"/>
      <c r="H904" s="119"/>
      <c r="I904" s="119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spans="1:21" ht="14.1" customHeight="1">
      <c r="A905" s="137"/>
      <c r="B905" s="139"/>
      <c r="C905" s="140"/>
      <c r="D905" s="130"/>
      <c r="E905" s="130"/>
      <c r="F905" s="130"/>
      <c r="G905" s="131"/>
      <c r="H905" s="119"/>
      <c r="I905" s="119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spans="1:21" ht="14.1" customHeight="1">
      <c r="A906" s="137"/>
      <c r="B906" s="139"/>
      <c r="C906" s="140"/>
      <c r="D906" s="130"/>
      <c r="E906" s="130"/>
      <c r="F906" s="130"/>
      <c r="G906" s="131"/>
      <c r="H906" s="119"/>
      <c r="I906" s="119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spans="1:21" ht="14.1" customHeight="1">
      <c r="A907" s="137"/>
      <c r="B907" s="139"/>
      <c r="C907" s="140"/>
      <c r="D907" s="130"/>
      <c r="E907" s="130"/>
      <c r="F907" s="130"/>
      <c r="G907" s="131"/>
      <c r="H907" s="119"/>
      <c r="I907" s="119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spans="1:21" ht="14.1" customHeight="1">
      <c r="A908" s="137"/>
      <c r="B908" s="139"/>
      <c r="C908" s="140"/>
      <c r="D908" s="130"/>
      <c r="E908" s="130"/>
      <c r="F908" s="130"/>
      <c r="G908" s="131"/>
      <c r="H908" s="119"/>
      <c r="I908" s="119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spans="1:21" ht="14.1" customHeight="1">
      <c r="A909" s="137"/>
      <c r="B909" s="139"/>
      <c r="C909" s="140"/>
      <c r="D909" s="130"/>
      <c r="E909" s="130"/>
      <c r="F909" s="130"/>
      <c r="G909" s="131"/>
      <c r="H909" s="119"/>
      <c r="I909" s="119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spans="1:21" ht="14.1" customHeight="1">
      <c r="A910" s="137"/>
      <c r="B910" s="139"/>
      <c r="C910" s="140"/>
      <c r="D910" s="130"/>
      <c r="E910" s="130"/>
      <c r="F910" s="130"/>
      <c r="G910" s="131"/>
      <c r="H910" s="119"/>
      <c r="I910" s="119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spans="1:21" ht="14.1" customHeight="1">
      <c r="A911" s="137"/>
      <c r="B911" s="139"/>
      <c r="C911" s="140"/>
      <c r="D911" s="130"/>
      <c r="E911" s="130"/>
      <c r="F911" s="130"/>
      <c r="G911" s="131"/>
      <c r="H911" s="119"/>
      <c r="I911" s="119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spans="1:21" ht="14.1" customHeight="1">
      <c r="A912" s="137"/>
      <c r="B912" s="139"/>
      <c r="C912" s="140"/>
      <c r="D912" s="130"/>
      <c r="E912" s="130"/>
      <c r="F912" s="130"/>
      <c r="G912" s="131"/>
      <c r="H912" s="119"/>
      <c r="I912" s="119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spans="1:21" ht="14.1" customHeight="1">
      <c r="A913" s="137"/>
      <c r="B913" s="139"/>
      <c r="C913" s="140"/>
      <c r="D913" s="130"/>
      <c r="E913" s="130"/>
      <c r="F913" s="130"/>
      <c r="G913" s="131"/>
      <c r="H913" s="119"/>
      <c r="I913" s="119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spans="1:21" ht="14.1" customHeight="1">
      <c r="A914" s="137"/>
      <c r="B914" s="139"/>
      <c r="C914" s="140"/>
      <c r="D914" s="130"/>
      <c r="E914" s="130"/>
      <c r="F914" s="130"/>
      <c r="G914" s="131"/>
      <c r="H914" s="119"/>
      <c r="I914" s="119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spans="1:21" ht="14.1" customHeight="1">
      <c r="A915" s="137"/>
      <c r="B915" s="139"/>
      <c r="C915" s="140"/>
      <c r="D915" s="130"/>
      <c r="E915" s="130"/>
      <c r="F915" s="130"/>
      <c r="G915" s="131"/>
      <c r="H915" s="119"/>
      <c r="I915" s="119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spans="1:21" ht="14.1" customHeight="1">
      <c r="A916" s="137"/>
      <c r="B916" s="139"/>
      <c r="C916" s="140"/>
      <c r="D916" s="130"/>
      <c r="E916" s="130"/>
      <c r="F916" s="130"/>
      <c r="G916" s="131"/>
      <c r="H916" s="119"/>
      <c r="I916" s="119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spans="1:21" ht="14.1" customHeight="1">
      <c r="A917" s="137"/>
      <c r="B917" s="139"/>
      <c r="C917" s="140"/>
      <c r="D917" s="130"/>
      <c r="E917" s="130"/>
      <c r="F917" s="130"/>
      <c r="G917" s="131"/>
      <c r="H917" s="119"/>
      <c r="I917" s="119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spans="1:21" ht="14.1" customHeight="1">
      <c r="A918" s="137"/>
      <c r="B918" s="139"/>
      <c r="C918" s="140"/>
      <c r="D918" s="130"/>
      <c r="E918" s="130"/>
      <c r="F918" s="130"/>
      <c r="G918" s="131"/>
      <c r="H918" s="119"/>
      <c r="I918" s="119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spans="1:21" ht="14.1" customHeight="1">
      <c r="A919" s="137"/>
      <c r="B919" s="139"/>
      <c r="C919" s="140"/>
      <c r="D919" s="130"/>
      <c r="E919" s="130"/>
      <c r="F919" s="130"/>
      <c r="G919" s="131"/>
      <c r="H919" s="119"/>
      <c r="I919" s="119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spans="1:21" ht="14.1" customHeight="1">
      <c r="A920" s="137"/>
      <c r="B920" s="139"/>
      <c r="C920" s="140"/>
      <c r="D920" s="130"/>
      <c r="E920" s="130"/>
      <c r="F920" s="130"/>
      <c r="G920" s="131"/>
      <c r="H920" s="119"/>
      <c r="I920" s="119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spans="1:21" ht="14.1" customHeight="1">
      <c r="A921" s="137"/>
      <c r="B921" s="139"/>
      <c r="C921" s="140"/>
      <c r="D921" s="130"/>
      <c r="E921" s="130"/>
      <c r="F921" s="130"/>
      <c r="G921" s="131"/>
      <c r="H921" s="119"/>
      <c r="I921" s="119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spans="1:21" ht="14.1" customHeight="1">
      <c r="A922" s="137"/>
      <c r="B922" s="139"/>
      <c r="C922" s="140"/>
      <c r="D922" s="130"/>
      <c r="E922" s="130"/>
      <c r="F922" s="130"/>
      <c r="G922" s="131"/>
      <c r="H922" s="119"/>
      <c r="I922" s="119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spans="1:21" ht="14.1" customHeight="1">
      <c r="A923" s="137"/>
      <c r="B923" s="139"/>
      <c r="C923" s="140"/>
      <c r="D923" s="130"/>
      <c r="E923" s="130"/>
      <c r="F923" s="130"/>
      <c r="G923" s="131"/>
      <c r="H923" s="119"/>
      <c r="I923" s="119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spans="1:21" ht="14.1" customHeight="1">
      <c r="A924" s="137"/>
      <c r="B924" s="139"/>
      <c r="C924" s="140"/>
      <c r="D924" s="130"/>
      <c r="E924" s="130"/>
      <c r="F924" s="130"/>
      <c r="G924" s="131"/>
      <c r="H924" s="119"/>
      <c r="I924" s="119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ht="14.1" customHeight="1">
      <c r="A925" s="137"/>
      <c r="B925" s="139"/>
      <c r="C925" s="140"/>
      <c r="D925" s="130"/>
      <c r="E925" s="130"/>
      <c r="F925" s="130"/>
      <c r="G925" s="131"/>
      <c r="H925" s="119"/>
      <c r="I925" s="119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ht="14.1" customHeight="1">
      <c r="A926" s="137"/>
      <c r="B926" s="139"/>
      <c r="C926" s="140"/>
      <c r="D926" s="130"/>
      <c r="E926" s="130"/>
      <c r="F926" s="130"/>
      <c r="G926" s="131"/>
      <c r="H926" s="119"/>
      <c r="I926" s="119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ht="14.1" customHeight="1">
      <c r="A927" s="137"/>
      <c r="B927" s="139"/>
      <c r="C927" s="140"/>
      <c r="D927" s="130"/>
      <c r="E927" s="130"/>
      <c r="F927" s="130"/>
      <c r="G927" s="131"/>
      <c r="H927" s="119"/>
      <c r="I927" s="119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ht="14.1" customHeight="1">
      <c r="A928" s="137"/>
      <c r="B928" s="139"/>
      <c r="C928" s="140"/>
      <c r="D928" s="130"/>
      <c r="E928" s="130"/>
      <c r="F928" s="130"/>
      <c r="G928" s="131"/>
      <c r="H928" s="119"/>
      <c r="I928" s="119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ht="14.1" customHeight="1">
      <c r="A929" s="137"/>
      <c r="B929" s="139"/>
      <c r="C929" s="140"/>
      <c r="D929" s="130"/>
      <c r="E929" s="130"/>
      <c r="F929" s="130"/>
      <c r="G929" s="131"/>
      <c r="H929" s="119"/>
      <c r="I929" s="119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spans="1:21" ht="14.1" customHeight="1">
      <c r="A930" s="137"/>
      <c r="B930" s="139"/>
      <c r="C930" s="140"/>
      <c r="D930" s="130"/>
      <c r="E930" s="130"/>
      <c r="F930" s="130"/>
      <c r="G930" s="131"/>
      <c r="H930" s="119"/>
      <c r="I930" s="119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spans="1:21" ht="14.1" customHeight="1">
      <c r="A931" s="137"/>
      <c r="B931" s="139"/>
      <c r="C931" s="140"/>
      <c r="D931" s="130"/>
      <c r="E931" s="130"/>
      <c r="F931" s="130"/>
      <c r="G931" s="131"/>
      <c r="H931" s="119"/>
      <c r="I931" s="119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spans="1:21" ht="14.1" customHeight="1">
      <c r="A932" s="137"/>
      <c r="B932" s="139"/>
      <c r="C932" s="140"/>
      <c r="D932" s="130"/>
      <c r="E932" s="130"/>
      <c r="F932" s="130"/>
      <c r="G932" s="131"/>
      <c r="H932" s="119"/>
      <c r="I932" s="119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spans="1:21" ht="14.1" customHeight="1">
      <c r="A933" s="137"/>
      <c r="B933" s="139"/>
      <c r="C933" s="140"/>
      <c r="D933" s="130"/>
      <c r="E933" s="130"/>
      <c r="F933" s="130"/>
      <c r="G933" s="131"/>
      <c r="H933" s="119"/>
      <c r="I933" s="119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spans="1:21" ht="14.1" customHeight="1">
      <c r="A934" s="137"/>
      <c r="B934" s="139"/>
      <c r="C934" s="140"/>
      <c r="D934" s="130"/>
      <c r="E934" s="130"/>
      <c r="F934" s="130"/>
      <c r="G934" s="131"/>
      <c r="H934" s="119"/>
      <c r="I934" s="119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spans="1:21" ht="14.1" customHeight="1">
      <c r="A935" s="137"/>
      <c r="B935" s="139"/>
      <c r="C935" s="140"/>
      <c r="D935" s="130"/>
      <c r="E935" s="130"/>
      <c r="F935" s="130"/>
      <c r="G935" s="131"/>
      <c r="H935" s="119"/>
      <c r="I935" s="119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spans="1:21" ht="14.1" customHeight="1">
      <c r="A936" s="137"/>
      <c r="B936" s="139"/>
      <c r="C936" s="140"/>
      <c r="D936" s="130"/>
      <c r="E936" s="130"/>
      <c r="F936" s="130"/>
      <c r="G936" s="131"/>
      <c r="H936" s="119"/>
      <c r="I936" s="119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spans="1:21" ht="14.1" customHeight="1">
      <c r="A937" s="137"/>
      <c r="B937" s="139"/>
      <c r="C937" s="140"/>
      <c r="D937" s="130"/>
      <c r="E937" s="130"/>
      <c r="F937" s="130"/>
      <c r="G937" s="131"/>
      <c r="H937" s="119"/>
      <c r="I937" s="119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spans="1:21" ht="14.1" customHeight="1">
      <c r="A938" s="137"/>
      <c r="B938" s="139"/>
      <c r="C938" s="140"/>
      <c r="D938" s="130"/>
      <c r="E938" s="130"/>
      <c r="F938" s="130"/>
      <c r="G938" s="131"/>
      <c r="H938" s="119"/>
      <c r="I938" s="119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spans="1:21" ht="14.1" customHeight="1">
      <c r="A939" s="137"/>
      <c r="B939" s="139"/>
      <c r="C939" s="140"/>
      <c r="D939" s="130"/>
      <c r="E939" s="130"/>
      <c r="F939" s="130"/>
      <c r="G939" s="131"/>
      <c r="H939" s="119"/>
      <c r="I939" s="119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spans="1:21" ht="14.1" customHeight="1">
      <c r="A940" s="137"/>
      <c r="B940" s="139"/>
      <c r="C940" s="140"/>
      <c r="D940" s="130"/>
      <c r="E940" s="130"/>
      <c r="F940" s="130"/>
      <c r="G940" s="131"/>
      <c r="H940" s="119"/>
      <c r="I940" s="119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spans="1:21" ht="14.1" customHeight="1">
      <c r="A941" s="137"/>
      <c r="B941" s="139"/>
      <c r="C941" s="140"/>
      <c r="D941" s="130"/>
      <c r="E941" s="130"/>
      <c r="F941" s="130"/>
      <c r="G941" s="131"/>
      <c r="H941" s="119"/>
      <c r="I941" s="119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spans="1:21" ht="14.1" customHeight="1">
      <c r="A942" s="137"/>
      <c r="B942" s="139"/>
      <c r="C942" s="140"/>
      <c r="D942" s="130"/>
      <c r="E942" s="130"/>
      <c r="F942" s="130"/>
      <c r="G942" s="131"/>
      <c r="H942" s="119"/>
      <c r="I942" s="119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spans="1:21" ht="14.1" customHeight="1">
      <c r="A943" s="137"/>
      <c r="B943" s="139"/>
      <c r="C943" s="140"/>
      <c r="D943" s="130"/>
      <c r="E943" s="130"/>
      <c r="F943" s="130"/>
      <c r="G943" s="131"/>
      <c r="H943" s="119"/>
      <c r="I943" s="119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spans="1:21" ht="14.1" customHeight="1">
      <c r="A944" s="137"/>
      <c r="B944" s="139"/>
      <c r="C944" s="140"/>
      <c r="D944" s="130"/>
      <c r="E944" s="130"/>
      <c r="F944" s="130"/>
      <c r="G944" s="131"/>
      <c r="H944" s="119"/>
      <c r="I944" s="119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spans="1:21" ht="14.1" customHeight="1">
      <c r="A945" s="137"/>
      <c r="B945" s="139"/>
      <c r="C945" s="140"/>
      <c r="D945" s="130"/>
      <c r="E945" s="130"/>
      <c r="F945" s="130"/>
      <c r="G945" s="131"/>
      <c r="H945" s="119"/>
      <c r="I945" s="119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spans="1:21" ht="14.1" customHeight="1">
      <c r="A946" s="137"/>
      <c r="B946" s="139"/>
      <c r="C946" s="140"/>
      <c r="D946" s="130"/>
      <c r="E946" s="130"/>
      <c r="F946" s="130"/>
      <c r="G946" s="131"/>
      <c r="H946" s="119"/>
      <c r="I946" s="119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spans="1:21" ht="14.1" customHeight="1">
      <c r="A947" s="137"/>
      <c r="B947" s="139"/>
      <c r="C947" s="140"/>
      <c r="D947" s="130"/>
      <c r="E947" s="130"/>
      <c r="F947" s="130"/>
      <c r="G947" s="131"/>
      <c r="H947" s="119"/>
      <c r="I947" s="119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spans="1:21" ht="14.1" customHeight="1">
      <c r="A948" s="137"/>
      <c r="B948" s="139"/>
      <c r="C948" s="140"/>
      <c r="D948" s="130"/>
      <c r="E948" s="130"/>
      <c r="F948" s="130"/>
      <c r="G948" s="131"/>
      <c r="H948" s="119"/>
      <c r="I948" s="119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spans="1:21" ht="14.1" customHeight="1">
      <c r="A949" s="137"/>
      <c r="B949" s="139"/>
      <c r="C949" s="140"/>
      <c r="D949" s="130"/>
      <c r="E949" s="130"/>
      <c r="F949" s="130"/>
      <c r="G949" s="131"/>
      <c r="H949" s="119"/>
      <c r="I949" s="119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spans="1:21" ht="14.1" customHeight="1">
      <c r="A950" s="137"/>
      <c r="B950" s="139"/>
      <c r="C950" s="140"/>
      <c r="D950" s="130"/>
      <c r="E950" s="130"/>
      <c r="F950" s="130"/>
      <c r="G950" s="131"/>
      <c r="H950" s="119"/>
      <c r="I950" s="119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spans="1:21" ht="14.1" customHeight="1">
      <c r="A951" s="137"/>
      <c r="B951" s="139"/>
      <c r="C951" s="140"/>
      <c r="D951" s="130"/>
      <c r="E951" s="130"/>
      <c r="F951" s="130"/>
      <c r="G951" s="131"/>
      <c r="H951" s="119"/>
      <c r="I951" s="119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spans="1:21" ht="14.1" customHeight="1">
      <c r="A952" s="137"/>
      <c r="B952" s="139"/>
      <c r="C952" s="140"/>
      <c r="D952" s="130"/>
      <c r="E952" s="130"/>
      <c r="F952" s="130"/>
      <c r="G952" s="131"/>
      <c r="H952" s="119"/>
      <c r="I952" s="119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spans="1:21" ht="14.1" customHeight="1">
      <c r="A953" s="137"/>
      <c r="B953" s="139"/>
      <c r="C953" s="140"/>
      <c r="D953" s="130"/>
      <c r="E953" s="130"/>
      <c r="F953" s="130"/>
      <c r="G953" s="131"/>
      <c r="H953" s="119"/>
      <c r="I953" s="119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spans="1:21" ht="14.1" customHeight="1">
      <c r="A954" s="137"/>
      <c r="B954" s="139"/>
      <c r="C954" s="140"/>
      <c r="D954" s="130"/>
      <c r="E954" s="130"/>
      <c r="F954" s="130"/>
      <c r="G954" s="131"/>
      <c r="H954" s="119"/>
      <c r="I954" s="119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spans="1:21" ht="14.1" customHeight="1">
      <c r="A955" s="137"/>
      <c r="B955" s="139"/>
      <c r="C955" s="140"/>
      <c r="D955" s="130"/>
      <c r="E955" s="130"/>
      <c r="F955" s="130"/>
      <c r="G955" s="131"/>
      <c r="H955" s="119"/>
      <c r="I955" s="119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spans="1:21" ht="14.1" customHeight="1">
      <c r="A956" s="137"/>
      <c r="B956" s="139"/>
      <c r="C956" s="140"/>
      <c r="D956" s="130"/>
      <c r="E956" s="130"/>
      <c r="F956" s="130"/>
      <c r="G956" s="131"/>
      <c r="H956" s="119"/>
      <c r="I956" s="119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spans="1:21" ht="14.1" customHeight="1">
      <c r="A957" s="137"/>
      <c r="B957" s="139"/>
      <c r="C957" s="140"/>
      <c r="D957" s="130"/>
      <c r="E957" s="130"/>
      <c r="F957" s="130"/>
      <c r="G957" s="131"/>
      <c r="H957" s="119"/>
      <c r="I957" s="119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spans="1:21" ht="14.1" customHeight="1">
      <c r="A958" s="137"/>
      <c r="B958" s="139"/>
      <c r="C958" s="140"/>
      <c r="D958" s="130"/>
      <c r="E958" s="130"/>
      <c r="F958" s="130"/>
      <c r="G958" s="131"/>
      <c r="H958" s="119"/>
      <c r="I958" s="119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spans="1:21" ht="14.1" customHeight="1">
      <c r="A959" s="137"/>
      <c r="B959" s="139"/>
      <c r="C959" s="140"/>
      <c r="D959" s="130"/>
      <c r="E959" s="130"/>
      <c r="F959" s="130"/>
      <c r="G959" s="131"/>
      <c r="H959" s="119"/>
      <c r="I959" s="119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spans="1:21" ht="14.1" customHeight="1">
      <c r="A960" s="137"/>
      <c r="B960" s="139"/>
      <c r="C960" s="140"/>
      <c r="D960" s="130"/>
      <c r="E960" s="130"/>
      <c r="F960" s="130"/>
      <c r="G960" s="131"/>
      <c r="H960" s="119"/>
      <c r="I960" s="119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spans="1:21" ht="14.1" customHeight="1">
      <c r="A961" s="137"/>
      <c r="B961" s="139"/>
      <c r="C961" s="140"/>
      <c r="D961" s="130"/>
      <c r="E961" s="130"/>
      <c r="F961" s="130"/>
      <c r="G961" s="131"/>
      <c r="H961" s="119"/>
      <c r="I961" s="119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spans="1:21" ht="14.1" customHeight="1">
      <c r="A962" s="137"/>
      <c r="B962" s="139"/>
      <c r="C962" s="140"/>
      <c r="D962" s="130"/>
      <c r="E962" s="130"/>
      <c r="F962" s="130"/>
      <c r="G962" s="131"/>
      <c r="H962" s="119"/>
      <c r="I962" s="119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spans="1:21" ht="14.1" customHeight="1">
      <c r="A963" s="137"/>
      <c r="B963" s="139"/>
      <c r="C963" s="140"/>
      <c r="D963" s="130"/>
      <c r="E963" s="130"/>
      <c r="F963" s="130"/>
      <c r="G963" s="131"/>
      <c r="H963" s="119"/>
      <c r="I963" s="119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spans="1:21" ht="14.1" customHeight="1">
      <c r="A964" s="137"/>
      <c r="B964" s="139"/>
      <c r="C964" s="140"/>
      <c r="D964" s="130"/>
      <c r="E964" s="130"/>
      <c r="F964" s="130"/>
      <c r="G964" s="131"/>
      <c r="H964" s="119"/>
      <c r="I964" s="119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spans="1:21" ht="14.1" customHeight="1">
      <c r="A965" s="137"/>
      <c r="B965" s="139"/>
      <c r="C965" s="140"/>
      <c r="D965" s="130"/>
      <c r="E965" s="130"/>
      <c r="F965" s="130"/>
      <c r="G965" s="131"/>
      <c r="H965" s="119"/>
      <c r="I965" s="119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spans="1:21" ht="14.1" customHeight="1">
      <c r="A966" s="137"/>
      <c r="B966" s="139"/>
      <c r="C966" s="140"/>
      <c r="D966" s="130"/>
      <c r="E966" s="130"/>
      <c r="F966" s="130"/>
      <c r="G966" s="131"/>
      <c r="H966" s="119"/>
      <c r="I966" s="119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spans="1:21" ht="14.1" customHeight="1">
      <c r="A967" s="137"/>
      <c r="B967" s="139"/>
      <c r="C967" s="140"/>
      <c r="D967" s="130"/>
      <c r="E967" s="130"/>
      <c r="F967" s="130"/>
      <c r="G967" s="131"/>
      <c r="H967" s="119"/>
      <c r="I967" s="119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spans="1:21" ht="14.1" customHeight="1">
      <c r="A968" s="137"/>
      <c r="B968" s="139"/>
      <c r="C968" s="140"/>
      <c r="D968" s="130"/>
      <c r="E968" s="130"/>
      <c r="F968" s="130"/>
      <c r="G968" s="131"/>
      <c r="H968" s="119"/>
      <c r="I968" s="119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spans="1:21" ht="14.1" customHeight="1">
      <c r="A969" s="137"/>
      <c r="B969" s="139"/>
      <c r="C969" s="140"/>
      <c r="D969" s="130"/>
      <c r="E969" s="130"/>
      <c r="F969" s="130"/>
      <c r="G969" s="131"/>
      <c r="H969" s="119"/>
      <c r="I969" s="119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spans="1:21" ht="14.1" customHeight="1">
      <c r="A970" s="137"/>
      <c r="B970" s="139"/>
      <c r="C970" s="140"/>
      <c r="D970" s="130"/>
      <c r="E970" s="130"/>
      <c r="F970" s="130"/>
      <c r="G970" s="131"/>
      <c r="H970" s="119"/>
      <c r="I970" s="119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spans="1:21" ht="14.1" customHeight="1">
      <c r="A971" s="137"/>
      <c r="B971" s="139"/>
      <c r="C971" s="140"/>
      <c r="D971" s="130"/>
      <c r="E971" s="130"/>
      <c r="F971" s="130"/>
      <c r="G971" s="131"/>
      <c r="H971" s="119"/>
      <c r="I971" s="119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spans="1:21" ht="14.1" customHeight="1">
      <c r="A972" s="137"/>
      <c r="B972" s="139"/>
      <c r="C972" s="140"/>
      <c r="D972" s="130"/>
      <c r="E972" s="130"/>
      <c r="F972" s="130"/>
      <c r="G972" s="131"/>
      <c r="H972" s="119"/>
      <c r="I972" s="119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 spans="1:21" ht="14.1" customHeight="1">
      <c r="A973" s="137"/>
      <c r="B973" s="139"/>
      <c r="C973" s="140"/>
      <c r="D973" s="130"/>
      <c r="E973" s="130"/>
      <c r="F973" s="130"/>
      <c r="G973" s="131"/>
      <c r="H973" s="119"/>
      <c r="I973" s="119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 spans="1:21" ht="14.1" customHeight="1">
      <c r="A974" s="137"/>
      <c r="B974" s="139"/>
      <c r="C974" s="140"/>
      <c r="D974" s="130"/>
      <c r="E974" s="130"/>
      <c r="F974" s="130"/>
      <c r="G974" s="131"/>
      <c r="H974" s="119"/>
      <c r="I974" s="119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 spans="1:21" ht="14.1" customHeight="1">
      <c r="A975" s="137"/>
      <c r="B975" s="139"/>
      <c r="C975" s="140"/>
      <c r="D975" s="130"/>
      <c r="E975" s="130"/>
      <c r="F975" s="130"/>
      <c r="G975" s="131"/>
      <c r="H975" s="119"/>
      <c r="I975" s="119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 spans="1:21" ht="14.1" customHeight="1">
      <c r="A976" s="137"/>
      <c r="B976" s="139"/>
      <c r="C976" s="140"/>
      <c r="D976" s="130"/>
      <c r="E976" s="130"/>
      <c r="F976" s="130"/>
      <c r="G976" s="131"/>
      <c r="H976" s="119"/>
      <c r="I976" s="119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 spans="1:21" ht="14.1" customHeight="1">
      <c r="A977" s="137"/>
      <c r="B977" s="139"/>
      <c r="C977" s="140"/>
      <c r="D977" s="130"/>
      <c r="E977" s="130"/>
      <c r="F977" s="130"/>
      <c r="G977" s="131"/>
      <c r="H977" s="119"/>
      <c r="I977" s="119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  <row r="978" spans="1:21" ht="14.1" customHeight="1">
      <c r="A978" s="137"/>
      <c r="B978" s="139"/>
      <c r="C978" s="140"/>
      <c r="D978" s="130"/>
      <c r="E978" s="130"/>
      <c r="F978" s="130"/>
      <c r="G978" s="131"/>
      <c r="H978" s="119"/>
      <c r="I978" s="119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 spans="1:21" ht="14.1" customHeight="1">
      <c r="A979" s="137"/>
      <c r="B979" s="139"/>
      <c r="C979" s="140"/>
      <c r="D979" s="130"/>
      <c r="E979" s="130"/>
      <c r="F979" s="130"/>
      <c r="G979" s="131"/>
      <c r="H979" s="119"/>
      <c r="I979" s="119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 spans="1:21" ht="14.1" customHeight="1">
      <c r="A980" s="137"/>
      <c r="B980" s="139"/>
      <c r="C980" s="140"/>
      <c r="D980" s="130"/>
      <c r="E980" s="130"/>
      <c r="F980" s="130"/>
      <c r="G980" s="131"/>
      <c r="H980" s="119"/>
      <c r="I980" s="119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</row>
    <row r="981" spans="1:21" ht="14.1" customHeight="1">
      <c r="A981" s="137"/>
      <c r="B981" s="139"/>
      <c r="C981" s="140"/>
      <c r="D981" s="130"/>
      <c r="E981" s="130"/>
      <c r="F981" s="130"/>
      <c r="G981" s="131"/>
      <c r="H981" s="119"/>
      <c r="I981" s="119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</row>
    <row r="982" spans="1:21" ht="14.1" customHeight="1">
      <c r="A982" s="137"/>
      <c r="B982" s="139"/>
      <c r="C982" s="140"/>
      <c r="D982" s="130"/>
      <c r="E982" s="130"/>
      <c r="F982" s="130"/>
      <c r="G982" s="131"/>
      <c r="H982" s="119"/>
      <c r="I982" s="119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</row>
    <row r="983" spans="1:21" ht="14.1" customHeight="1">
      <c r="A983" s="137"/>
      <c r="B983" s="139"/>
      <c r="C983" s="140"/>
      <c r="D983" s="130"/>
      <c r="E983" s="130"/>
      <c r="F983" s="130"/>
      <c r="G983" s="131"/>
      <c r="H983" s="119"/>
      <c r="I983" s="119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</row>
    <row r="984" spans="1:21" ht="14.1" customHeight="1">
      <c r="A984" s="137"/>
      <c r="B984" s="139"/>
      <c r="C984" s="140"/>
      <c r="D984" s="130"/>
      <c r="E984" s="130"/>
      <c r="F984" s="130"/>
      <c r="G984" s="131"/>
      <c r="H984" s="119"/>
      <c r="I984" s="119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</row>
    <row r="985" spans="1:21" ht="14.1" customHeight="1">
      <c r="A985" s="137"/>
      <c r="B985" s="139"/>
      <c r="C985" s="140"/>
      <c r="D985" s="130"/>
      <c r="E985" s="130"/>
      <c r="F985" s="130"/>
      <c r="G985" s="131"/>
      <c r="H985" s="119"/>
      <c r="I985" s="119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 spans="1:21" ht="14.1" customHeight="1">
      <c r="A986" s="137"/>
      <c r="B986" s="139"/>
      <c r="C986" s="140"/>
      <c r="D986" s="130"/>
      <c r="E986" s="130"/>
      <c r="F986" s="130"/>
      <c r="G986" s="131"/>
      <c r="H986" s="119"/>
      <c r="I986" s="119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 spans="1:21" ht="14.1" customHeight="1">
      <c r="A987" s="137"/>
      <c r="B987" s="139"/>
      <c r="C987" s="140"/>
      <c r="D987" s="130"/>
      <c r="E987" s="130"/>
      <c r="F987" s="130"/>
      <c r="G987" s="131"/>
      <c r="H987" s="119"/>
      <c r="I987" s="119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 spans="1:21" ht="14.1" customHeight="1">
      <c r="A988" s="137"/>
      <c r="B988" s="139"/>
      <c r="C988" s="140"/>
      <c r="D988" s="130"/>
      <c r="E988" s="130"/>
      <c r="F988" s="130"/>
      <c r="G988" s="131"/>
      <c r="H988" s="119"/>
      <c r="I988" s="119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 spans="1:21" ht="14.1" customHeight="1">
      <c r="A989" s="137"/>
      <c r="B989" s="139"/>
      <c r="C989" s="140"/>
      <c r="D989" s="130"/>
      <c r="E989" s="130"/>
      <c r="F989" s="130"/>
      <c r="G989" s="131"/>
      <c r="H989" s="119"/>
      <c r="I989" s="119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</row>
    <row r="990" spans="1:21" ht="14.1" customHeight="1">
      <c r="A990" s="137"/>
      <c r="B990" s="139"/>
      <c r="C990" s="140"/>
      <c r="D990" s="130"/>
      <c r="E990" s="130"/>
      <c r="F990" s="130"/>
      <c r="G990" s="131"/>
      <c r="H990" s="119"/>
      <c r="I990" s="119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</row>
    <row r="991" spans="1:21" ht="14.1" customHeight="1">
      <c r="A991" s="137"/>
      <c r="B991" s="139"/>
      <c r="C991" s="140"/>
      <c r="D991" s="130"/>
      <c r="E991" s="130"/>
      <c r="F991" s="130"/>
      <c r="G991" s="131"/>
      <c r="H991" s="119"/>
      <c r="I991" s="119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</row>
    <row r="992" spans="1:21" ht="14.1" customHeight="1">
      <c r="A992" s="137"/>
      <c r="B992" s="139"/>
      <c r="C992" s="140"/>
      <c r="D992" s="130"/>
      <c r="E992" s="130"/>
      <c r="F992" s="130"/>
      <c r="G992" s="131"/>
      <c r="H992" s="119"/>
      <c r="I992" s="119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</row>
    <row r="993" spans="1:21" ht="14.1" customHeight="1">
      <c r="A993" s="137"/>
      <c r="B993" s="139"/>
      <c r="C993" s="140"/>
      <c r="D993" s="130"/>
      <c r="E993" s="130"/>
      <c r="F993" s="130"/>
      <c r="G993" s="131"/>
      <c r="H993" s="119"/>
      <c r="I993" s="119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</row>
    <row r="994" spans="1:21" ht="14.1" customHeight="1">
      <c r="A994" s="137"/>
      <c r="B994" s="139"/>
      <c r="C994" s="140"/>
      <c r="D994" s="130"/>
      <c r="E994" s="130"/>
      <c r="F994" s="130"/>
      <c r="G994" s="131"/>
      <c r="H994" s="119"/>
      <c r="I994" s="119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</row>
    <row r="995" spans="1:21" ht="14.1" customHeight="1">
      <c r="A995" s="137"/>
      <c r="B995" s="139"/>
      <c r="C995" s="140"/>
      <c r="D995" s="130"/>
      <c r="E995" s="130"/>
      <c r="F995" s="130"/>
      <c r="G995" s="131"/>
      <c r="H995" s="119"/>
      <c r="I995" s="119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</row>
    <row r="996" spans="1:21" ht="14.1" customHeight="1">
      <c r="A996" s="137"/>
      <c r="B996" s="139"/>
      <c r="C996" s="140"/>
      <c r="D996" s="130"/>
      <c r="E996" s="130"/>
      <c r="F996" s="130"/>
      <c r="G996" s="131"/>
      <c r="H996" s="119"/>
      <c r="I996" s="119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</row>
    <row r="997" spans="1:21" ht="14.1" customHeight="1">
      <c r="A997" s="137"/>
      <c r="B997" s="139"/>
      <c r="C997" s="140"/>
      <c r="D997" s="130"/>
      <c r="E997" s="130"/>
      <c r="F997" s="130"/>
      <c r="G997" s="131"/>
      <c r="H997" s="119"/>
      <c r="I997" s="119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</row>
    <row r="998" spans="1:21" ht="14.1" customHeight="1">
      <c r="A998" s="137"/>
      <c r="B998" s="139"/>
      <c r="C998" s="140"/>
      <c r="D998" s="130"/>
      <c r="E998" s="130"/>
      <c r="F998" s="130"/>
      <c r="G998" s="131"/>
      <c r="H998" s="119"/>
      <c r="I998" s="119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</row>
    <row r="999" spans="1:21" ht="14.1" customHeight="1">
      <c r="A999" s="137"/>
      <c r="B999" s="139"/>
      <c r="C999" s="140"/>
      <c r="D999" s="130"/>
      <c r="E999" s="130"/>
      <c r="F999" s="130"/>
      <c r="G999" s="131"/>
      <c r="H999" s="119"/>
      <c r="I999" s="119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</row>
    <row r="1000" spans="1:21" ht="14.1" customHeight="1">
      <c r="A1000" s="137"/>
      <c r="B1000" s="139"/>
      <c r="C1000" s="140"/>
      <c r="D1000" s="130"/>
      <c r="E1000" s="130"/>
      <c r="F1000" s="130"/>
      <c r="G1000" s="131"/>
      <c r="H1000" s="119"/>
      <c r="I1000" s="119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</row>
    <row r="1001" spans="1:21" ht="14.1" customHeight="1">
      <c r="A1001" s="137"/>
      <c r="B1001" s="139"/>
      <c r="C1001" s="140"/>
      <c r="D1001" s="130"/>
      <c r="E1001" s="130"/>
      <c r="F1001" s="130"/>
      <c r="G1001" s="131"/>
      <c r="H1001" s="119"/>
      <c r="I1001" s="119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</row>
    <row r="1002" spans="1:21" ht="14.1" customHeight="1">
      <c r="A1002" s="137"/>
      <c r="B1002" s="139"/>
      <c r="C1002" s="140"/>
      <c r="D1002" s="130"/>
      <c r="E1002" s="130"/>
      <c r="F1002" s="130"/>
      <c r="G1002" s="131"/>
      <c r="H1002" s="119"/>
      <c r="I1002" s="119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</row>
    <row r="1003" spans="1:21" ht="14.1" customHeight="1">
      <c r="A1003" s="137"/>
      <c r="B1003" s="139"/>
      <c r="C1003" s="140"/>
      <c r="D1003" s="130"/>
      <c r="E1003" s="130"/>
      <c r="F1003" s="130"/>
      <c r="G1003" s="131"/>
      <c r="H1003" s="119"/>
      <c r="I1003" s="119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</row>
    <row r="1004" spans="1:21" ht="14.1" customHeight="1">
      <c r="A1004" s="137"/>
      <c r="B1004" s="139"/>
      <c r="C1004" s="140"/>
      <c r="D1004" s="130"/>
      <c r="E1004" s="130"/>
      <c r="F1004" s="130"/>
      <c r="G1004" s="131"/>
      <c r="H1004" s="119"/>
      <c r="I1004" s="119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</row>
    <row r="1005" spans="1:21" ht="14.1" customHeight="1">
      <c r="A1005" s="137"/>
      <c r="B1005" s="139"/>
      <c r="C1005" s="140"/>
      <c r="D1005" s="130"/>
      <c r="E1005" s="130"/>
      <c r="F1005" s="130"/>
      <c r="G1005" s="131"/>
      <c r="H1005" s="119"/>
      <c r="I1005" s="119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</row>
    <row r="1006" spans="1:21" ht="14.1" customHeight="1">
      <c r="A1006" s="137"/>
      <c r="B1006" s="139"/>
      <c r="C1006" s="140"/>
      <c r="D1006" s="130"/>
      <c r="E1006" s="130"/>
      <c r="F1006" s="130"/>
      <c r="G1006" s="131"/>
      <c r="H1006" s="119"/>
      <c r="I1006" s="119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</row>
    <row r="1007" spans="1:21" ht="14.1" customHeight="1">
      <c r="A1007" s="137"/>
      <c r="B1007" s="139"/>
      <c r="C1007" s="140"/>
      <c r="D1007" s="130"/>
      <c r="E1007" s="130"/>
      <c r="F1007" s="130"/>
      <c r="G1007" s="131"/>
      <c r="H1007" s="119"/>
      <c r="I1007" s="119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</row>
    <row r="1008" spans="1:21" ht="14.1" customHeight="1">
      <c r="A1008" s="137"/>
      <c r="B1008" s="139"/>
      <c r="C1008" s="140"/>
      <c r="D1008" s="130"/>
      <c r="E1008" s="130"/>
      <c r="F1008" s="130"/>
      <c r="G1008" s="131"/>
      <c r="H1008" s="119"/>
      <c r="I1008" s="119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</row>
    <row r="1009" spans="1:21" ht="14.1" customHeight="1">
      <c r="A1009" s="137"/>
      <c r="B1009" s="139"/>
      <c r="C1009" s="140"/>
      <c r="D1009" s="130"/>
      <c r="E1009" s="130"/>
      <c r="F1009" s="130"/>
      <c r="G1009" s="131"/>
      <c r="H1009" s="119"/>
      <c r="I1009" s="119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</row>
    <row r="1010" spans="1:21" ht="14.1" customHeight="1">
      <c r="A1010" s="137"/>
      <c r="B1010" s="139"/>
      <c r="C1010" s="140"/>
      <c r="D1010" s="130"/>
      <c r="E1010" s="130"/>
      <c r="F1010" s="130"/>
      <c r="G1010" s="131"/>
      <c r="H1010" s="119"/>
      <c r="I1010" s="119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</row>
    <row r="1011" spans="1:21" ht="14.1" customHeight="1">
      <c r="A1011" s="137"/>
      <c r="B1011" s="139"/>
      <c r="C1011" s="140"/>
      <c r="D1011" s="130"/>
      <c r="E1011" s="130"/>
      <c r="F1011" s="130"/>
      <c r="G1011" s="131"/>
      <c r="H1011" s="119"/>
      <c r="I1011" s="119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</row>
    <row r="1012" spans="1:21" ht="14.1" customHeight="1">
      <c r="A1012" s="137"/>
      <c r="B1012" s="139"/>
      <c r="C1012" s="140"/>
      <c r="D1012" s="130"/>
      <c r="E1012" s="130"/>
      <c r="F1012" s="130"/>
      <c r="G1012" s="131"/>
      <c r="H1012" s="119"/>
      <c r="I1012" s="119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</row>
    <row r="1013" spans="1:21" ht="14.1" customHeight="1">
      <c r="A1013" s="137"/>
      <c r="B1013" s="139"/>
      <c r="C1013" s="140"/>
      <c r="D1013" s="130"/>
      <c r="E1013" s="130"/>
      <c r="F1013" s="130"/>
      <c r="G1013" s="131"/>
      <c r="H1013" s="119"/>
      <c r="I1013" s="119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</row>
    <row r="1014" spans="1:21" ht="14.1" customHeight="1">
      <c r="A1014" s="137"/>
      <c r="B1014" s="139"/>
      <c r="C1014" s="140"/>
      <c r="D1014" s="130"/>
      <c r="E1014" s="130"/>
      <c r="F1014" s="130"/>
      <c r="G1014" s="131"/>
      <c r="H1014" s="119"/>
      <c r="I1014" s="119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</row>
    <row r="1015" spans="1:21" ht="14.1" customHeight="1">
      <c r="A1015" s="137"/>
      <c r="B1015" s="139"/>
      <c r="C1015" s="140"/>
      <c r="D1015" s="130"/>
      <c r="E1015" s="130"/>
      <c r="F1015" s="130"/>
      <c r="G1015" s="131"/>
      <c r="H1015" s="119"/>
      <c r="I1015" s="119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</row>
    <row r="1016" spans="1:21" ht="14.1" customHeight="1">
      <c r="A1016" s="137"/>
      <c r="B1016" s="139"/>
      <c r="C1016" s="140"/>
      <c r="D1016" s="130"/>
      <c r="E1016" s="130"/>
      <c r="F1016" s="130"/>
      <c r="G1016" s="131"/>
      <c r="H1016" s="119"/>
      <c r="I1016" s="119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</row>
    <row r="1017" spans="1:21" ht="14.1" customHeight="1">
      <c r="A1017" s="137"/>
      <c r="B1017" s="139"/>
      <c r="C1017" s="140"/>
      <c r="D1017" s="130"/>
      <c r="E1017" s="130"/>
      <c r="F1017" s="130"/>
      <c r="G1017" s="131"/>
      <c r="H1017" s="119"/>
      <c r="I1017" s="119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</row>
    <row r="1018" spans="1:21" ht="14.1" customHeight="1">
      <c r="A1018" s="137"/>
      <c r="B1018" s="139"/>
      <c r="C1018" s="140"/>
      <c r="D1018" s="130"/>
      <c r="E1018" s="130"/>
      <c r="F1018" s="130"/>
      <c r="G1018" s="131"/>
      <c r="H1018" s="119"/>
      <c r="I1018" s="119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</row>
    <row r="1019" spans="1:21" ht="14.1" customHeight="1">
      <c r="A1019" s="137"/>
      <c r="B1019" s="139"/>
      <c r="C1019" s="140"/>
      <c r="D1019" s="130"/>
      <c r="E1019" s="130"/>
      <c r="F1019" s="130"/>
      <c r="G1019" s="131"/>
      <c r="H1019" s="119"/>
      <c r="I1019" s="119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</row>
    <row r="1020" spans="1:21" ht="14.1" customHeight="1">
      <c r="A1020" s="137"/>
      <c r="B1020" s="139"/>
      <c r="C1020" s="140"/>
      <c r="D1020" s="130"/>
      <c r="E1020" s="130"/>
      <c r="F1020" s="130"/>
      <c r="G1020" s="131"/>
      <c r="H1020" s="119"/>
      <c r="I1020" s="119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</row>
    <row r="1021" spans="1:21" ht="14.1" customHeight="1">
      <c r="A1021" s="137"/>
      <c r="B1021" s="139"/>
      <c r="C1021" s="140"/>
      <c r="D1021" s="130"/>
      <c r="E1021" s="130"/>
      <c r="F1021" s="130"/>
      <c r="G1021" s="131"/>
      <c r="H1021" s="119"/>
      <c r="I1021" s="119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</row>
    <row r="1022" spans="1:21" ht="14.1" customHeight="1">
      <c r="A1022" s="137"/>
      <c r="B1022" s="139"/>
      <c r="C1022" s="140"/>
      <c r="D1022" s="130"/>
      <c r="E1022" s="130"/>
      <c r="F1022" s="130"/>
      <c r="G1022" s="131"/>
      <c r="H1022" s="119"/>
      <c r="I1022" s="119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</row>
    <row r="1023" spans="1:21" ht="14.1" customHeight="1">
      <c r="A1023" s="137"/>
      <c r="B1023" s="139"/>
      <c r="C1023" s="140"/>
      <c r="D1023" s="130"/>
      <c r="E1023" s="130"/>
      <c r="F1023" s="130"/>
      <c r="G1023" s="131"/>
      <c r="H1023" s="119"/>
      <c r="I1023" s="119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</row>
    <row r="1024" spans="1:21" ht="14.1" customHeight="1">
      <c r="A1024" s="137"/>
      <c r="B1024" s="139"/>
      <c r="C1024" s="140"/>
      <c r="D1024" s="130"/>
      <c r="E1024" s="130"/>
      <c r="F1024" s="130"/>
      <c r="G1024" s="131"/>
      <c r="H1024" s="119"/>
      <c r="I1024" s="119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</row>
    <row r="1025" spans="1:21" ht="14.1" customHeight="1">
      <c r="A1025" s="137"/>
      <c r="B1025" s="139"/>
      <c r="C1025" s="140"/>
      <c r="D1025" s="130"/>
      <c r="E1025" s="130"/>
      <c r="F1025" s="130"/>
      <c r="G1025" s="131"/>
      <c r="H1025" s="119"/>
      <c r="I1025" s="119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</row>
    <row r="1026" spans="1:21" ht="14.1" customHeight="1">
      <c r="A1026" s="137"/>
      <c r="B1026" s="139"/>
      <c r="C1026" s="140"/>
      <c r="D1026" s="130"/>
      <c r="E1026" s="130"/>
      <c r="F1026" s="130"/>
      <c r="G1026" s="131"/>
      <c r="H1026" s="119"/>
      <c r="I1026" s="119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</row>
    <row r="1027" spans="1:21" ht="14.1" customHeight="1">
      <c r="A1027" s="137"/>
      <c r="B1027" s="139"/>
      <c r="C1027" s="140"/>
      <c r="D1027" s="130"/>
      <c r="E1027" s="130"/>
      <c r="F1027" s="130"/>
      <c r="G1027" s="131"/>
      <c r="H1027" s="119"/>
      <c r="I1027" s="119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</row>
    <row r="1028" spans="1:21" ht="14.1" customHeight="1">
      <c r="A1028" s="137"/>
      <c r="B1028" s="139"/>
      <c r="C1028" s="140"/>
      <c r="D1028" s="130"/>
      <c r="E1028" s="130"/>
      <c r="F1028" s="130"/>
      <c r="G1028" s="131"/>
      <c r="H1028" s="119"/>
      <c r="I1028" s="119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</row>
    <row r="1029" spans="1:21" ht="14.1" customHeight="1">
      <c r="A1029" s="137"/>
      <c r="B1029" s="139"/>
      <c r="C1029" s="140"/>
      <c r="D1029" s="130"/>
      <c r="E1029" s="130"/>
      <c r="F1029" s="130"/>
      <c r="G1029" s="131"/>
      <c r="H1029" s="119"/>
      <c r="I1029" s="119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</row>
    <row r="1030" spans="1:21" ht="14.1" customHeight="1">
      <c r="A1030" s="137"/>
      <c r="B1030" s="139"/>
      <c r="C1030" s="140"/>
      <c r="D1030" s="130"/>
      <c r="E1030" s="130"/>
      <c r="F1030" s="130"/>
      <c r="G1030" s="131"/>
      <c r="H1030" s="119"/>
      <c r="I1030" s="119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</row>
    <row r="1031" spans="1:21" ht="14.1" customHeight="1">
      <c r="A1031" s="137"/>
      <c r="B1031" s="139"/>
      <c r="C1031" s="140"/>
      <c r="D1031" s="130"/>
      <c r="E1031" s="130"/>
      <c r="F1031" s="130"/>
      <c r="G1031" s="131"/>
      <c r="H1031" s="119"/>
      <c r="I1031" s="119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</row>
    <row r="1032" spans="1:21" ht="14.1" customHeight="1">
      <c r="A1032" s="137"/>
      <c r="B1032" s="139"/>
      <c r="C1032" s="140"/>
      <c r="D1032" s="130"/>
      <c r="E1032" s="130"/>
      <c r="F1032" s="130"/>
      <c r="G1032" s="131"/>
      <c r="H1032" s="119"/>
      <c r="I1032" s="119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</row>
    <row r="1033" spans="1:21" ht="14.1" customHeight="1">
      <c r="A1033" s="137"/>
      <c r="B1033" s="139"/>
      <c r="C1033" s="140"/>
      <c r="D1033" s="130"/>
      <c r="E1033" s="130"/>
      <c r="F1033" s="130"/>
      <c r="G1033" s="131"/>
      <c r="H1033" s="119"/>
      <c r="I1033" s="119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</row>
    <row r="1034" spans="1:21" ht="14.1" customHeight="1">
      <c r="A1034" s="137"/>
      <c r="B1034" s="139"/>
      <c r="C1034" s="140"/>
      <c r="D1034" s="130"/>
      <c r="E1034" s="130"/>
      <c r="F1034" s="130"/>
      <c r="G1034" s="131"/>
      <c r="H1034" s="119"/>
      <c r="I1034" s="119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</row>
    <row r="1035" spans="1:21" ht="14.1" customHeight="1">
      <c r="A1035" s="137"/>
      <c r="B1035" s="139"/>
      <c r="C1035" s="140"/>
      <c r="D1035" s="130"/>
      <c r="E1035" s="130"/>
      <c r="F1035" s="130"/>
      <c r="G1035" s="131"/>
      <c r="H1035" s="119"/>
      <c r="I1035" s="119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</row>
    <row r="1036" spans="1:21" ht="14.1" customHeight="1">
      <c r="A1036" s="137"/>
      <c r="B1036" s="139"/>
      <c r="C1036" s="140"/>
      <c r="D1036" s="130"/>
      <c r="E1036" s="130"/>
      <c r="F1036" s="130"/>
      <c r="G1036" s="131"/>
      <c r="H1036" s="119"/>
      <c r="I1036" s="119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</row>
    <row r="1037" spans="1:21" ht="14.1" customHeight="1">
      <c r="A1037" s="137"/>
      <c r="B1037" s="139"/>
      <c r="C1037" s="140"/>
      <c r="D1037" s="130"/>
      <c r="E1037" s="130"/>
      <c r="F1037" s="130"/>
      <c r="G1037" s="131"/>
      <c r="H1037" s="119"/>
      <c r="I1037" s="119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</row>
    <row r="1038" spans="1:21" ht="14.1" customHeight="1">
      <c r="A1038" s="137"/>
      <c r="B1038" s="139"/>
      <c r="C1038" s="140"/>
      <c r="D1038" s="130"/>
      <c r="E1038" s="130"/>
      <c r="F1038" s="130"/>
      <c r="G1038" s="131"/>
      <c r="H1038" s="119"/>
      <c r="I1038" s="119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</row>
    <row r="1039" spans="1:21" ht="14.1" customHeight="1">
      <c r="A1039" s="137"/>
      <c r="B1039" s="139"/>
      <c r="C1039" s="140"/>
      <c r="D1039" s="130"/>
      <c r="E1039" s="130"/>
      <c r="F1039" s="130"/>
      <c r="G1039" s="131"/>
      <c r="H1039" s="119"/>
      <c r="I1039" s="119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</row>
    <row r="1040" spans="1:21" ht="14.1" customHeight="1">
      <c r="A1040" s="137"/>
      <c r="B1040" s="139"/>
      <c r="C1040" s="140"/>
      <c r="D1040" s="130"/>
      <c r="E1040" s="130"/>
      <c r="F1040" s="130"/>
      <c r="G1040" s="131"/>
      <c r="H1040" s="119"/>
      <c r="I1040" s="119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</row>
    <row r="1041" spans="1:21" ht="14.1" customHeight="1">
      <c r="A1041" s="137"/>
      <c r="B1041" s="139"/>
      <c r="C1041" s="140"/>
      <c r="D1041" s="130"/>
      <c r="E1041" s="130"/>
      <c r="F1041" s="130"/>
      <c r="G1041" s="131"/>
      <c r="H1041" s="119"/>
      <c r="I1041" s="119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</row>
    <row r="1042" spans="1:21" ht="14.1" customHeight="1">
      <c r="A1042" s="137"/>
      <c r="B1042" s="139"/>
      <c r="C1042" s="140"/>
      <c r="D1042" s="130"/>
      <c r="E1042" s="130"/>
      <c r="F1042" s="130"/>
      <c r="G1042" s="131"/>
      <c r="H1042" s="119"/>
      <c r="I1042" s="119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</row>
    <row r="1043" spans="1:21" ht="14.1" customHeight="1">
      <c r="A1043" s="137"/>
      <c r="B1043" s="139"/>
      <c r="C1043" s="140"/>
      <c r="D1043" s="130"/>
      <c r="E1043" s="130"/>
      <c r="F1043" s="130"/>
      <c r="G1043" s="131"/>
      <c r="H1043" s="119"/>
      <c r="I1043" s="119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</row>
    <row r="1044" spans="1:21" ht="14.1" customHeight="1">
      <c r="A1044" s="137"/>
      <c r="B1044" s="139"/>
      <c r="C1044" s="140"/>
      <c r="D1044" s="130"/>
      <c r="E1044" s="130"/>
      <c r="F1044" s="130"/>
      <c r="G1044" s="131"/>
      <c r="H1044" s="119"/>
      <c r="I1044" s="119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</row>
    <row r="1045" spans="1:21" ht="14.1" customHeight="1">
      <c r="A1045" s="137"/>
      <c r="B1045" s="139"/>
      <c r="C1045" s="140"/>
      <c r="D1045" s="130"/>
      <c r="E1045" s="130"/>
      <c r="F1045" s="130"/>
      <c r="G1045" s="131"/>
      <c r="H1045" s="119"/>
      <c r="I1045" s="119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</row>
    <row r="1046" spans="1:21" ht="14.1" customHeight="1">
      <c r="A1046" s="137"/>
      <c r="B1046" s="139"/>
      <c r="C1046" s="140"/>
      <c r="D1046" s="130"/>
      <c r="E1046" s="130"/>
      <c r="F1046" s="130"/>
      <c r="G1046" s="131"/>
      <c r="H1046" s="119"/>
      <c r="I1046" s="119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</row>
    <row r="1047" spans="1:21" ht="14.1" customHeight="1">
      <c r="A1047" s="137"/>
      <c r="B1047" s="139"/>
      <c r="C1047" s="140"/>
      <c r="D1047" s="130"/>
      <c r="E1047" s="130"/>
      <c r="F1047" s="130"/>
      <c r="G1047" s="131"/>
      <c r="H1047" s="119"/>
      <c r="I1047" s="119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</row>
    <row r="1048" spans="1:21" ht="14.1" customHeight="1">
      <c r="A1048" s="137"/>
      <c r="B1048" s="139"/>
      <c r="C1048" s="140"/>
      <c r="D1048" s="130"/>
      <c r="E1048" s="130"/>
      <c r="F1048" s="130"/>
      <c r="G1048" s="131"/>
      <c r="H1048" s="119"/>
      <c r="I1048" s="119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</row>
    <row r="1049" spans="1:21" ht="14.1" customHeight="1">
      <c r="A1049" s="137"/>
      <c r="B1049" s="139"/>
      <c r="C1049" s="140"/>
      <c r="D1049" s="130"/>
      <c r="E1049" s="130"/>
      <c r="F1049" s="130"/>
      <c r="G1049" s="131"/>
      <c r="H1049" s="119"/>
      <c r="I1049" s="119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</row>
    <row r="1050" spans="1:21" ht="14.1" customHeight="1">
      <c r="A1050" s="137"/>
      <c r="B1050" s="139"/>
      <c r="C1050" s="140"/>
      <c r="D1050" s="130"/>
      <c r="E1050" s="130"/>
      <c r="F1050" s="130"/>
      <c r="G1050" s="131"/>
      <c r="H1050" s="119"/>
      <c r="I1050" s="119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</row>
    <row r="1051" spans="1:21" ht="14.1" customHeight="1">
      <c r="A1051" s="137"/>
      <c r="B1051" s="139"/>
      <c r="C1051" s="140"/>
      <c r="D1051" s="130"/>
      <c r="E1051" s="130"/>
      <c r="F1051" s="130"/>
      <c r="G1051" s="131"/>
      <c r="H1051" s="119"/>
      <c r="I1051" s="119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</row>
    <row r="1052" spans="1:21" ht="14.1" customHeight="1">
      <c r="A1052" s="137"/>
      <c r="B1052" s="139"/>
      <c r="C1052" s="140"/>
      <c r="D1052" s="130"/>
      <c r="E1052" s="130"/>
      <c r="F1052" s="130"/>
      <c r="G1052" s="131"/>
      <c r="H1052" s="119"/>
      <c r="I1052" s="119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</row>
    <row r="1053" spans="1:21" ht="14.1" customHeight="1">
      <c r="A1053" s="137"/>
      <c r="B1053" s="139"/>
      <c r="C1053" s="140"/>
      <c r="D1053" s="130"/>
      <c r="E1053" s="130"/>
      <c r="F1053" s="130"/>
      <c r="G1053" s="131"/>
      <c r="H1053" s="119"/>
      <c r="I1053" s="119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</row>
    <row r="1054" spans="1:21" ht="14.1" customHeight="1">
      <c r="A1054" s="137"/>
      <c r="B1054" s="139"/>
      <c r="C1054" s="140"/>
      <c r="D1054" s="130"/>
      <c r="E1054" s="130"/>
      <c r="F1054" s="130"/>
      <c r="G1054" s="131"/>
      <c r="H1054" s="119"/>
      <c r="I1054" s="119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</row>
    <row r="1055" spans="1:21" ht="14.1" customHeight="1">
      <c r="A1055" s="137"/>
      <c r="B1055" s="139"/>
      <c r="C1055" s="140"/>
      <c r="D1055" s="130"/>
      <c r="E1055" s="130"/>
      <c r="F1055" s="130"/>
      <c r="G1055" s="131"/>
      <c r="H1055" s="119"/>
      <c r="I1055" s="119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</row>
    <row r="1056" spans="1:21" ht="14.1" customHeight="1">
      <c r="A1056" s="137"/>
      <c r="B1056" s="139"/>
      <c r="C1056" s="140"/>
      <c r="D1056" s="130"/>
      <c r="E1056" s="130"/>
      <c r="F1056" s="130"/>
      <c r="G1056" s="131"/>
      <c r="H1056" s="119"/>
      <c r="I1056" s="119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</row>
    <row r="1057" spans="1:21" ht="14.1" customHeight="1">
      <c r="A1057" s="137"/>
      <c r="B1057" s="139"/>
      <c r="C1057" s="140"/>
      <c r="D1057" s="130"/>
      <c r="E1057" s="130"/>
      <c r="F1057" s="130"/>
      <c r="G1057" s="131"/>
      <c r="H1057" s="119"/>
      <c r="I1057" s="119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</row>
    <row r="1058" spans="1:21" ht="14.1" customHeight="1">
      <c r="A1058" s="137"/>
      <c r="B1058" s="139"/>
      <c r="C1058" s="140"/>
      <c r="D1058" s="130"/>
      <c r="E1058" s="130"/>
      <c r="F1058" s="130"/>
      <c r="G1058" s="131"/>
      <c r="H1058" s="119"/>
      <c r="I1058" s="119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</row>
    <row r="1059" spans="1:21" ht="14.1" customHeight="1">
      <c r="A1059" s="137"/>
      <c r="B1059" s="139"/>
      <c r="C1059" s="140"/>
      <c r="D1059" s="130"/>
      <c r="E1059" s="130"/>
      <c r="F1059" s="130"/>
      <c r="G1059" s="131"/>
      <c r="H1059" s="119"/>
      <c r="I1059" s="119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</row>
    <row r="1060" spans="1:21" ht="14.1" customHeight="1">
      <c r="A1060" s="137"/>
      <c r="B1060" s="139"/>
      <c r="C1060" s="140"/>
      <c r="D1060" s="130"/>
      <c r="E1060" s="130"/>
      <c r="F1060" s="130"/>
      <c r="G1060" s="131"/>
      <c r="H1060" s="119"/>
      <c r="I1060" s="119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</row>
    <row r="1061" spans="1:21" ht="14.1" customHeight="1">
      <c r="A1061" s="137"/>
      <c r="B1061" s="139"/>
      <c r="C1061" s="140"/>
      <c r="D1061" s="130"/>
      <c r="E1061" s="130"/>
      <c r="F1061" s="130"/>
      <c r="G1061" s="131"/>
      <c r="H1061" s="119"/>
      <c r="I1061" s="119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</row>
    <row r="1062" spans="1:21" ht="14.1" customHeight="1">
      <c r="A1062" s="137"/>
      <c r="B1062" s="139"/>
      <c r="C1062" s="140"/>
      <c r="D1062" s="130"/>
      <c r="E1062" s="130"/>
      <c r="F1062" s="130"/>
      <c r="G1062" s="131"/>
      <c r="H1062" s="119"/>
      <c r="I1062" s="119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</row>
    <row r="1063" spans="1:21" ht="14.1" customHeight="1">
      <c r="A1063" s="137"/>
      <c r="B1063" s="139"/>
      <c r="C1063" s="140"/>
      <c r="D1063" s="130"/>
      <c r="E1063" s="130"/>
      <c r="F1063" s="130"/>
      <c r="G1063" s="131"/>
      <c r="H1063" s="119"/>
      <c r="I1063" s="119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</row>
    <row r="1064" spans="1:21" ht="14.1" customHeight="1">
      <c r="A1064" s="137"/>
      <c r="B1064" s="139"/>
      <c r="C1064" s="140"/>
      <c r="D1064" s="130"/>
      <c r="E1064" s="130"/>
      <c r="F1064" s="130"/>
      <c r="G1064" s="131"/>
      <c r="H1064" s="119"/>
      <c r="I1064" s="119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</row>
    <row r="1065" spans="1:21" ht="14.1" customHeight="1">
      <c r="A1065" s="137"/>
      <c r="B1065" s="139"/>
      <c r="C1065" s="140"/>
      <c r="D1065" s="130"/>
      <c r="E1065" s="130"/>
      <c r="F1065" s="130"/>
      <c r="G1065" s="131"/>
      <c r="H1065" s="119"/>
      <c r="I1065" s="119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</row>
    <row r="1066" spans="1:21" ht="14.1" customHeight="1">
      <c r="A1066" s="137"/>
      <c r="B1066" s="139"/>
      <c r="C1066" s="140"/>
      <c r="D1066" s="130"/>
      <c r="E1066" s="130"/>
      <c r="F1066" s="130"/>
      <c r="G1066" s="131"/>
      <c r="H1066" s="119"/>
      <c r="I1066" s="119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</row>
    <row r="1067" spans="1:21" ht="14.1" customHeight="1">
      <c r="A1067" s="137"/>
      <c r="B1067" s="139"/>
      <c r="C1067" s="140"/>
      <c r="D1067" s="130"/>
      <c r="E1067" s="130"/>
      <c r="F1067" s="130"/>
      <c r="G1067" s="131"/>
      <c r="H1067" s="119"/>
      <c r="I1067" s="119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</row>
    <row r="1068" spans="1:21" ht="14.1" customHeight="1">
      <c r="A1068" s="137"/>
      <c r="B1068" s="139"/>
      <c r="C1068" s="140"/>
      <c r="D1068" s="130"/>
      <c r="E1068" s="130"/>
      <c r="F1068" s="130"/>
      <c r="G1068" s="131"/>
      <c r="H1068" s="119"/>
      <c r="I1068" s="119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</row>
    <row r="1069" spans="1:21" ht="14.1" customHeight="1">
      <c r="A1069" s="137"/>
      <c r="B1069" s="139"/>
      <c r="C1069" s="140"/>
      <c r="D1069" s="130"/>
      <c r="E1069" s="130"/>
      <c r="F1069" s="130"/>
      <c r="G1069" s="131"/>
      <c r="H1069" s="119"/>
      <c r="I1069" s="119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</row>
    <row r="1070" spans="1:21" ht="14.1" customHeight="1">
      <c r="A1070" s="137"/>
      <c r="B1070" s="139"/>
      <c r="C1070" s="140"/>
      <c r="D1070" s="130"/>
      <c r="E1070" s="130"/>
      <c r="F1070" s="130"/>
      <c r="G1070" s="131"/>
      <c r="H1070" s="119"/>
      <c r="I1070" s="119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</row>
    <row r="1071" spans="1:21" ht="14.1" customHeight="1">
      <c r="A1071" s="137"/>
      <c r="B1071" s="139"/>
      <c r="C1071" s="140"/>
      <c r="D1071" s="130"/>
      <c r="E1071" s="130"/>
      <c r="F1071" s="130"/>
      <c r="G1071" s="131"/>
      <c r="H1071" s="119"/>
      <c r="I1071" s="119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</row>
    <row r="1072" spans="1:21" ht="14.1" customHeight="1">
      <c r="A1072" s="137"/>
      <c r="B1072" s="139"/>
      <c r="C1072" s="140"/>
      <c r="D1072" s="130"/>
      <c r="E1072" s="130"/>
      <c r="F1072" s="130"/>
      <c r="G1072" s="131"/>
      <c r="H1072" s="119"/>
      <c r="I1072" s="119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</row>
    <row r="1073" spans="1:21" ht="14.1" customHeight="1">
      <c r="A1073" s="137"/>
      <c r="B1073" s="139"/>
      <c r="C1073" s="140"/>
      <c r="D1073" s="130"/>
      <c r="E1073" s="130"/>
      <c r="F1073" s="130"/>
      <c r="G1073" s="131"/>
      <c r="H1073" s="119"/>
      <c r="I1073" s="119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</row>
    <row r="1074" spans="1:21" ht="14.1" customHeight="1">
      <c r="A1074" s="137"/>
      <c r="B1074" s="139"/>
      <c r="C1074" s="140"/>
      <c r="D1074" s="130"/>
      <c r="E1074" s="130"/>
      <c r="F1074" s="130"/>
      <c r="G1074" s="131"/>
      <c r="H1074" s="119"/>
      <c r="I1074" s="119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</row>
    <row r="1075" spans="1:21" ht="14.1" customHeight="1">
      <c r="A1075" s="137"/>
      <c r="B1075" s="139"/>
      <c r="C1075" s="140"/>
      <c r="D1075" s="130"/>
      <c r="E1075" s="130"/>
      <c r="F1075" s="130"/>
      <c r="G1075" s="131"/>
      <c r="H1075" s="119"/>
      <c r="I1075" s="119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</row>
    <row r="1076" spans="1:21" ht="14.1" customHeight="1">
      <c r="A1076" s="137"/>
      <c r="B1076" s="139"/>
      <c r="C1076" s="140"/>
      <c r="D1076" s="130"/>
      <c r="E1076" s="130"/>
      <c r="F1076" s="130"/>
      <c r="G1076" s="131"/>
      <c r="H1076" s="119"/>
      <c r="I1076" s="119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</row>
    <row r="1077" spans="1:21" ht="14.1" customHeight="1">
      <c r="A1077" s="137"/>
      <c r="B1077" s="139"/>
      <c r="C1077" s="140"/>
      <c r="D1077" s="130"/>
      <c r="E1077" s="130"/>
      <c r="F1077" s="130"/>
      <c r="G1077" s="131"/>
      <c r="H1077" s="119"/>
      <c r="I1077" s="119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</row>
    <row r="1078" spans="1:21" ht="14.1" customHeight="1">
      <c r="A1078" s="137"/>
      <c r="B1078" s="139"/>
      <c r="C1078" s="140"/>
      <c r="D1078" s="130"/>
      <c r="E1078" s="130"/>
      <c r="F1078" s="130"/>
      <c r="G1078" s="131"/>
      <c r="H1078" s="119"/>
      <c r="I1078" s="119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</row>
    <row r="1079" spans="1:21" ht="14.1" customHeight="1">
      <c r="A1079" s="137"/>
      <c r="B1079" s="139"/>
      <c r="C1079" s="140"/>
      <c r="D1079" s="130"/>
      <c r="E1079" s="130"/>
      <c r="F1079" s="130"/>
      <c r="G1079" s="131"/>
      <c r="H1079" s="119"/>
      <c r="I1079" s="119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</row>
    <row r="1080" spans="1:21" ht="14.1" customHeight="1">
      <c r="A1080" s="137"/>
      <c r="B1080" s="139"/>
      <c r="C1080" s="140"/>
      <c r="D1080" s="130"/>
      <c r="E1080" s="130"/>
      <c r="F1080" s="130"/>
      <c r="G1080" s="131"/>
      <c r="H1080" s="119"/>
      <c r="I1080" s="119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</row>
    <row r="1081" spans="1:21" ht="14.1" customHeight="1">
      <c r="A1081" s="137"/>
      <c r="B1081" s="139"/>
      <c r="C1081" s="140"/>
      <c r="D1081" s="130"/>
      <c r="E1081" s="130"/>
      <c r="F1081" s="130"/>
      <c r="G1081" s="131"/>
      <c r="H1081" s="119"/>
      <c r="I1081" s="119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</row>
    <row r="1082" spans="1:21" ht="14.1" customHeight="1">
      <c r="A1082" s="137"/>
      <c r="B1082" s="139"/>
      <c r="C1082" s="140"/>
      <c r="D1082" s="130"/>
      <c r="E1082" s="130"/>
      <c r="F1082" s="130"/>
      <c r="G1082" s="131"/>
      <c r="H1082" s="119"/>
      <c r="I1082" s="119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</row>
    <row r="1083" spans="1:21" ht="14.1" customHeight="1">
      <c r="A1083" s="137"/>
      <c r="B1083" s="139"/>
      <c r="C1083" s="140"/>
      <c r="D1083" s="130"/>
      <c r="E1083" s="130"/>
      <c r="F1083" s="130"/>
      <c r="G1083" s="131"/>
      <c r="H1083" s="119"/>
      <c r="I1083" s="119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</row>
    <row r="1084" spans="1:21" ht="14.1" customHeight="1">
      <c r="A1084" s="137"/>
      <c r="B1084" s="139"/>
      <c r="C1084" s="140"/>
      <c r="D1084" s="130"/>
      <c r="E1084" s="130"/>
      <c r="F1084" s="130"/>
      <c r="G1084" s="131"/>
      <c r="H1084" s="119"/>
      <c r="I1084" s="119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</row>
    <row r="1085" spans="1:21" ht="14.1" customHeight="1">
      <c r="A1085" s="137"/>
      <c r="B1085" s="139"/>
      <c r="C1085" s="140"/>
      <c r="D1085" s="130"/>
      <c r="E1085" s="130"/>
      <c r="F1085" s="130"/>
      <c r="G1085" s="131"/>
      <c r="H1085" s="119"/>
      <c r="I1085" s="119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</row>
    <row r="1086" spans="1:21" ht="14.1" customHeight="1">
      <c r="A1086" s="137"/>
      <c r="B1086" s="139"/>
      <c r="C1086" s="140"/>
      <c r="D1086" s="130"/>
      <c r="E1086" s="130"/>
      <c r="F1086" s="130"/>
      <c r="G1086" s="131"/>
      <c r="H1086" s="119"/>
      <c r="I1086" s="119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</row>
    <row r="1087" spans="1:21" ht="14.1" customHeight="1">
      <c r="A1087" s="137"/>
      <c r="B1087" s="139"/>
      <c r="C1087" s="140"/>
      <c r="D1087" s="130"/>
      <c r="E1087" s="130"/>
      <c r="F1087" s="130"/>
      <c r="G1087" s="131"/>
      <c r="H1087" s="119"/>
      <c r="I1087" s="119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</row>
    <row r="1088" spans="1:21" ht="14.1" customHeight="1">
      <c r="A1088" s="137"/>
      <c r="B1088" s="139"/>
      <c r="C1088" s="140"/>
      <c r="D1088" s="130"/>
      <c r="E1088" s="130"/>
      <c r="F1088" s="130"/>
      <c r="G1088" s="131"/>
      <c r="H1088" s="119"/>
      <c r="I1088" s="119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</row>
    <row r="1089" spans="1:21" ht="14.1" customHeight="1">
      <c r="A1089" s="137"/>
      <c r="B1089" s="139"/>
      <c r="C1089" s="140"/>
      <c r="D1089" s="130"/>
      <c r="E1089" s="130"/>
      <c r="F1089" s="130"/>
      <c r="G1089" s="131"/>
      <c r="H1089" s="119"/>
      <c r="I1089" s="119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</row>
    <row r="1090" spans="1:21" ht="14.1" customHeight="1">
      <c r="A1090" s="137"/>
      <c r="B1090" s="139"/>
      <c r="C1090" s="140"/>
      <c r="D1090" s="130"/>
      <c r="E1090" s="130"/>
      <c r="F1090" s="130"/>
      <c r="G1090" s="131"/>
      <c r="H1090" s="119"/>
      <c r="I1090" s="119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</row>
    <row r="1091" spans="1:21" ht="14.1" customHeight="1">
      <c r="A1091" s="137"/>
      <c r="B1091" s="139"/>
      <c r="C1091" s="140"/>
      <c r="D1091" s="130"/>
      <c r="E1091" s="130"/>
      <c r="F1091" s="130"/>
      <c r="G1091" s="131"/>
      <c r="H1091" s="119"/>
      <c r="I1091" s="119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</row>
    <row r="1092" spans="1:21" ht="14.1" customHeight="1">
      <c r="A1092" s="137"/>
      <c r="B1092" s="139"/>
      <c r="C1092" s="140"/>
      <c r="D1092" s="130"/>
      <c r="E1092" s="130"/>
      <c r="F1092" s="130"/>
      <c r="G1092" s="131"/>
      <c r="H1092" s="119"/>
      <c r="I1092" s="119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</row>
    <row r="1093" spans="1:21" ht="14.1" customHeight="1">
      <c r="A1093" s="137"/>
      <c r="B1093" s="139"/>
      <c r="C1093" s="140"/>
      <c r="D1093" s="130"/>
      <c r="E1093" s="130"/>
      <c r="F1093" s="130"/>
      <c r="G1093" s="131"/>
      <c r="H1093" s="119"/>
      <c r="I1093" s="119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</row>
    <row r="1094" spans="1:21" ht="14.1" customHeight="1">
      <c r="A1094" s="137"/>
      <c r="B1094" s="139"/>
      <c r="C1094" s="140"/>
      <c r="D1094" s="130"/>
      <c r="E1094" s="130"/>
      <c r="F1094" s="130"/>
      <c r="G1094" s="131"/>
      <c r="H1094" s="119"/>
      <c r="I1094" s="119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</row>
    <row r="1095" spans="1:21" ht="14.1" customHeight="1">
      <c r="A1095" s="137"/>
      <c r="B1095" s="139"/>
      <c r="C1095" s="140"/>
      <c r="D1095" s="130"/>
      <c r="E1095" s="130"/>
      <c r="F1095" s="130"/>
      <c r="G1095" s="131"/>
      <c r="H1095" s="119"/>
      <c r="I1095" s="119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</row>
    <row r="1096" spans="1:21" ht="14.1" customHeight="1">
      <c r="A1096" s="137"/>
      <c r="B1096" s="139"/>
      <c r="C1096" s="140"/>
      <c r="D1096" s="130"/>
      <c r="E1096" s="130"/>
      <c r="F1096" s="130"/>
      <c r="G1096" s="131"/>
      <c r="H1096" s="119"/>
      <c r="I1096" s="119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</row>
    <row r="1097" spans="1:21" ht="14.1" customHeight="1">
      <c r="A1097" s="137"/>
      <c r="B1097" s="139"/>
      <c r="C1097" s="140"/>
      <c r="D1097" s="130"/>
      <c r="E1097" s="130"/>
      <c r="F1097" s="130"/>
      <c r="G1097" s="131"/>
      <c r="H1097" s="119"/>
      <c r="I1097" s="119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</row>
    <row r="1098" spans="1:21" ht="14.1" customHeight="1">
      <c r="A1098" s="137"/>
      <c r="B1098" s="139"/>
      <c r="C1098" s="140"/>
      <c r="D1098" s="130"/>
      <c r="E1098" s="130"/>
      <c r="F1098" s="130"/>
      <c r="G1098" s="131"/>
      <c r="H1098" s="119"/>
      <c r="I1098" s="119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</row>
    <row r="1099" spans="1:21" ht="14.1" customHeight="1">
      <c r="A1099" s="137"/>
      <c r="B1099" s="139"/>
      <c r="C1099" s="140"/>
      <c r="D1099" s="130"/>
      <c r="E1099" s="130"/>
      <c r="F1099" s="130"/>
      <c r="G1099" s="131"/>
      <c r="H1099" s="119"/>
      <c r="I1099" s="119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</row>
    <row r="1100" spans="1:21" ht="14.1" customHeight="1">
      <c r="A1100" s="137"/>
      <c r="B1100" s="139"/>
      <c r="C1100" s="140"/>
      <c r="D1100" s="130"/>
      <c r="E1100" s="130"/>
      <c r="F1100" s="130"/>
      <c r="G1100" s="131"/>
      <c r="H1100" s="119"/>
      <c r="I1100" s="119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</row>
    <row r="1101" spans="1:21" ht="14.1" customHeight="1">
      <c r="A1101" s="137"/>
      <c r="B1101" s="139"/>
      <c r="C1101" s="140"/>
      <c r="D1101" s="130"/>
      <c r="E1101" s="130"/>
      <c r="F1101" s="130"/>
      <c r="G1101" s="131"/>
      <c r="H1101" s="119"/>
      <c r="I1101" s="119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</row>
    <row r="1102" spans="1:21" ht="14.1" customHeight="1">
      <c r="A1102" s="137"/>
      <c r="B1102" s="139"/>
      <c r="C1102" s="140"/>
      <c r="D1102" s="130"/>
      <c r="E1102" s="130"/>
      <c r="F1102" s="130"/>
      <c r="G1102" s="131"/>
      <c r="H1102" s="119"/>
      <c r="I1102" s="119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</row>
    <row r="1103" spans="1:21" ht="14.1" customHeight="1">
      <c r="A1103" s="137"/>
      <c r="B1103" s="139"/>
      <c r="C1103" s="140"/>
      <c r="D1103" s="130"/>
      <c r="E1103" s="130"/>
      <c r="F1103" s="130"/>
      <c r="G1103" s="131"/>
      <c r="H1103" s="119"/>
      <c r="I1103" s="119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</row>
    <row r="1104" spans="1:21" ht="14.1" customHeight="1">
      <c r="A1104" s="137"/>
      <c r="B1104" s="139"/>
      <c r="C1104" s="140"/>
      <c r="D1104" s="130"/>
      <c r="E1104" s="130"/>
      <c r="F1104" s="130"/>
      <c r="G1104" s="131"/>
      <c r="H1104" s="119"/>
      <c r="I1104" s="119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</row>
    <row r="1105" spans="1:21" ht="14.1" customHeight="1">
      <c r="A1105" s="137"/>
      <c r="B1105" s="139"/>
      <c r="C1105" s="140"/>
      <c r="D1105" s="130"/>
      <c r="E1105" s="130"/>
      <c r="F1105" s="130"/>
      <c r="G1105" s="131"/>
      <c r="H1105" s="119"/>
      <c r="I1105" s="119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</row>
    <row r="1106" spans="1:21" ht="14.1" customHeight="1">
      <c r="A1106" s="137"/>
      <c r="B1106" s="139"/>
      <c r="C1106" s="140"/>
      <c r="D1106" s="130"/>
      <c r="E1106" s="130"/>
      <c r="F1106" s="130"/>
      <c r="G1106" s="131"/>
      <c r="H1106" s="119"/>
      <c r="I1106" s="119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</row>
    <row r="1107" spans="1:21" ht="14.1" customHeight="1">
      <c r="A1107" s="137"/>
      <c r="B1107" s="139"/>
      <c r="C1107" s="140"/>
      <c r="D1107" s="130"/>
      <c r="E1107" s="130"/>
      <c r="F1107" s="130"/>
      <c r="G1107" s="131"/>
      <c r="H1107" s="119"/>
      <c r="I1107" s="119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</row>
    <row r="1108" spans="1:21" ht="14.1" customHeight="1">
      <c r="A1108" s="137"/>
      <c r="B1108" s="139"/>
      <c r="C1108" s="140"/>
      <c r="D1108" s="130"/>
      <c r="E1108" s="130"/>
      <c r="F1108" s="130"/>
      <c r="G1108" s="131"/>
      <c r="H1108" s="119"/>
      <c r="I1108" s="119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</row>
    <row r="1109" spans="1:21" ht="14.1" customHeight="1">
      <c r="A1109" s="137"/>
      <c r="B1109" s="139"/>
      <c r="C1109" s="140"/>
      <c r="D1109" s="130"/>
      <c r="E1109" s="130"/>
      <c r="F1109" s="130"/>
      <c r="G1109" s="131"/>
      <c r="H1109" s="119"/>
      <c r="I1109" s="119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</row>
    <row r="1110" spans="1:21" ht="14.1" customHeight="1">
      <c r="A1110" s="137"/>
      <c r="B1110" s="139"/>
      <c r="C1110" s="140"/>
      <c r="D1110" s="130"/>
      <c r="E1110" s="130"/>
      <c r="F1110" s="130"/>
      <c r="G1110" s="131"/>
      <c r="H1110" s="119"/>
      <c r="I1110" s="119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</row>
    <row r="1111" spans="1:21" ht="14.1" customHeight="1">
      <c r="A1111" s="137"/>
      <c r="B1111" s="139"/>
      <c r="C1111" s="140"/>
      <c r="D1111" s="130"/>
      <c r="E1111" s="130"/>
      <c r="F1111" s="130"/>
      <c r="G1111" s="131"/>
      <c r="H1111" s="119"/>
      <c r="I1111" s="119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</row>
    <row r="1112" spans="1:21" ht="14.1" customHeight="1">
      <c r="A1112" s="137"/>
      <c r="B1112" s="139"/>
      <c r="C1112" s="140"/>
      <c r="D1112" s="130"/>
      <c r="E1112" s="130"/>
      <c r="F1112" s="130"/>
      <c r="G1112" s="131"/>
      <c r="H1112" s="119"/>
      <c r="I1112" s="119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</row>
    <row r="1113" spans="1:21" ht="14.1" customHeight="1">
      <c r="A1113" s="137"/>
      <c r="B1113" s="139"/>
      <c r="C1113" s="140"/>
      <c r="D1113" s="130"/>
      <c r="E1113" s="130"/>
      <c r="F1113" s="130"/>
      <c r="G1113" s="131"/>
      <c r="H1113" s="119"/>
      <c r="I1113" s="119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</row>
    <row r="1114" spans="1:21" ht="14.1" customHeight="1">
      <c r="A1114" s="137"/>
      <c r="B1114" s="139"/>
      <c r="C1114" s="140"/>
      <c r="D1114" s="130"/>
      <c r="E1114" s="130"/>
      <c r="F1114" s="130"/>
      <c r="G1114" s="131"/>
      <c r="H1114" s="119"/>
      <c r="I1114" s="119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</row>
    <row r="1115" spans="1:21" ht="14.1" customHeight="1">
      <c r="A1115" s="137"/>
      <c r="B1115" s="139"/>
      <c r="C1115" s="140"/>
      <c r="D1115" s="130"/>
      <c r="E1115" s="130"/>
      <c r="F1115" s="130"/>
      <c r="G1115" s="131"/>
      <c r="H1115" s="119"/>
      <c r="I1115" s="119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</row>
    <row r="1116" spans="1:21" ht="14.1" customHeight="1">
      <c r="A1116" s="137"/>
      <c r="B1116" s="139"/>
      <c r="C1116" s="140"/>
      <c r="D1116" s="130"/>
      <c r="E1116" s="130"/>
      <c r="F1116" s="130"/>
      <c r="G1116" s="131"/>
      <c r="H1116" s="119"/>
      <c r="I1116" s="119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</row>
    <row r="1117" spans="1:21" ht="14.1" customHeight="1">
      <c r="A1117" s="137"/>
      <c r="B1117" s="139"/>
      <c r="C1117" s="140"/>
      <c r="D1117" s="130"/>
      <c r="E1117" s="130"/>
      <c r="F1117" s="130"/>
      <c r="G1117" s="131"/>
      <c r="H1117" s="119"/>
      <c r="I1117" s="119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</row>
    <row r="1118" spans="1:21" ht="14.1" customHeight="1">
      <c r="A1118" s="137"/>
      <c r="B1118" s="139"/>
      <c r="C1118" s="140"/>
      <c r="D1118" s="130"/>
      <c r="E1118" s="130"/>
      <c r="F1118" s="130"/>
      <c r="G1118" s="131"/>
      <c r="H1118" s="119"/>
      <c r="I1118" s="119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</row>
    <row r="1119" spans="1:21" ht="14.1" customHeight="1">
      <c r="A1119" s="137"/>
      <c r="B1119" s="139"/>
      <c r="C1119" s="140"/>
      <c r="D1119" s="130"/>
      <c r="E1119" s="130"/>
      <c r="F1119" s="130"/>
      <c r="G1119" s="131"/>
      <c r="H1119" s="119"/>
      <c r="I1119" s="119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</row>
    <row r="1120" spans="1:21" ht="14.1" customHeight="1">
      <c r="A1120" s="137"/>
      <c r="B1120" s="139"/>
      <c r="C1120" s="140"/>
      <c r="D1120" s="130"/>
      <c r="E1120" s="130"/>
      <c r="F1120" s="130"/>
      <c r="G1120" s="131"/>
      <c r="H1120" s="119"/>
      <c r="I1120" s="119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</row>
    <row r="1121" spans="1:21" ht="14.1" customHeight="1">
      <c r="A1121" s="137"/>
      <c r="B1121" s="139"/>
      <c r="C1121" s="140"/>
      <c r="D1121" s="130"/>
      <c r="E1121" s="130"/>
      <c r="F1121" s="130"/>
      <c r="G1121" s="131"/>
      <c r="H1121" s="119"/>
      <c r="I1121" s="119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</row>
    <row r="1122" spans="1:21" ht="14.1" customHeight="1">
      <c r="A1122" s="137"/>
      <c r="B1122" s="139"/>
      <c r="C1122" s="140"/>
      <c r="D1122" s="130"/>
      <c r="E1122" s="130"/>
      <c r="F1122" s="130"/>
      <c r="G1122" s="131"/>
      <c r="H1122" s="119"/>
      <c r="I1122" s="119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</row>
    <row r="1123" spans="1:21" ht="14.1" customHeight="1">
      <c r="A1123" s="137"/>
      <c r="B1123" s="139"/>
      <c r="C1123" s="140"/>
      <c r="D1123" s="130"/>
      <c r="E1123" s="130"/>
      <c r="F1123" s="130"/>
      <c r="G1123" s="131"/>
      <c r="H1123" s="119"/>
      <c r="I1123" s="119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</row>
    <row r="1124" spans="1:21" ht="14.1" customHeight="1">
      <c r="A1124" s="137"/>
      <c r="B1124" s="139"/>
      <c r="C1124" s="140"/>
      <c r="D1124" s="130"/>
      <c r="E1124" s="130"/>
      <c r="F1124" s="130"/>
      <c r="G1124" s="131"/>
      <c r="H1124" s="119"/>
      <c r="I1124" s="119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</row>
    <row r="1125" spans="1:21" ht="14.1" customHeight="1">
      <c r="A1125" s="137"/>
      <c r="B1125" s="139"/>
      <c r="C1125" s="140"/>
      <c r="D1125" s="130"/>
      <c r="E1125" s="130"/>
      <c r="F1125" s="130"/>
      <c r="G1125" s="131"/>
      <c r="H1125" s="119"/>
      <c r="I1125" s="119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</row>
    <row r="1126" spans="1:21" ht="14.1" customHeight="1">
      <c r="A1126" s="137"/>
      <c r="B1126" s="139"/>
      <c r="C1126" s="140"/>
      <c r="D1126" s="130"/>
      <c r="E1126" s="130"/>
      <c r="F1126" s="130"/>
      <c r="G1126" s="131"/>
      <c r="H1126" s="119"/>
      <c r="I1126" s="119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</row>
    <row r="1127" spans="1:21" ht="14.1" customHeight="1">
      <c r="A1127" s="137"/>
      <c r="B1127" s="139"/>
      <c r="C1127" s="140"/>
      <c r="D1127" s="130"/>
      <c r="E1127" s="130"/>
      <c r="F1127" s="130"/>
      <c r="G1127" s="131"/>
      <c r="H1127" s="119"/>
      <c r="I1127" s="119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</row>
    <row r="1128" spans="1:21" ht="14.1" customHeight="1">
      <c r="A1128" s="137"/>
      <c r="B1128" s="139"/>
      <c r="C1128" s="140"/>
      <c r="D1128" s="130"/>
      <c r="E1128" s="130"/>
      <c r="F1128" s="130"/>
      <c r="G1128" s="131"/>
      <c r="H1128" s="119"/>
      <c r="I1128" s="119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</row>
    <row r="1129" spans="1:21" ht="14.1" customHeight="1">
      <c r="A1129" s="137"/>
      <c r="B1129" s="139"/>
      <c r="C1129" s="140"/>
      <c r="D1129" s="130"/>
      <c r="E1129" s="130"/>
      <c r="F1129" s="130"/>
      <c r="G1129" s="131"/>
      <c r="H1129" s="119"/>
      <c r="I1129" s="119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</row>
    <row r="1130" spans="1:21" ht="14.1" customHeight="1">
      <c r="A1130" s="137"/>
      <c r="B1130" s="139"/>
      <c r="C1130" s="140"/>
      <c r="D1130" s="130"/>
      <c r="E1130" s="130"/>
      <c r="F1130" s="130"/>
      <c r="G1130" s="131"/>
      <c r="H1130" s="119"/>
      <c r="I1130" s="119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</row>
    <row r="1131" spans="1:21" ht="14.1" customHeight="1">
      <c r="A1131" s="137"/>
      <c r="B1131" s="139"/>
      <c r="C1131" s="140"/>
      <c r="D1131" s="130"/>
      <c r="E1131" s="130"/>
      <c r="F1131" s="130"/>
      <c r="G1131" s="131"/>
      <c r="H1131" s="119"/>
      <c r="I1131" s="119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</row>
    <row r="1132" spans="1:21" ht="14.1" customHeight="1">
      <c r="A1132" s="137"/>
      <c r="B1132" s="139"/>
      <c r="C1132" s="140"/>
      <c r="D1132" s="130"/>
      <c r="E1132" s="130"/>
      <c r="F1132" s="130"/>
      <c r="G1132" s="131"/>
      <c r="H1132" s="119"/>
      <c r="I1132" s="119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</row>
    <row r="1133" spans="1:21" ht="14.1" customHeight="1">
      <c r="A1133" s="137"/>
      <c r="B1133" s="139"/>
      <c r="C1133" s="140"/>
      <c r="D1133" s="130"/>
      <c r="E1133" s="130"/>
      <c r="F1133" s="130"/>
      <c r="G1133" s="131"/>
      <c r="H1133" s="119"/>
      <c r="I1133" s="119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</row>
    <row r="1134" spans="1:21" ht="14.1" customHeight="1">
      <c r="A1134" s="137"/>
      <c r="B1134" s="139"/>
      <c r="C1134" s="140"/>
      <c r="D1134" s="130"/>
      <c r="E1134" s="130"/>
      <c r="F1134" s="130"/>
      <c r="G1134" s="131"/>
      <c r="H1134" s="119"/>
      <c r="I1134" s="119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</row>
    <row r="1135" spans="1:21" ht="14.1" customHeight="1">
      <c r="A1135" s="137"/>
      <c r="B1135" s="139"/>
      <c r="C1135" s="140"/>
      <c r="D1135" s="130"/>
      <c r="E1135" s="130"/>
      <c r="F1135" s="130"/>
      <c r="G1135" s="131"/>
      <c r="H1135" s="119"/>
      <c r="I1135" s="119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</row>
    <row r="1136" spans="1:21" ht="14.1" customHeight="1">
      <c r="A1136" s="137"/>
      <c r="B1136" s="139"/>
      <c r="C1136" s="140"/>
      <c r="D1136" s="130"/>
      <c r="E1136" s="130"/>
      <c r="F1136" s="130"/>
      <c r="G1136" s="131"/>
      <c r="H1136" s="119"/>
      <c r="I1136" s="119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</row>
    <row r="1137" spans="1:21" ht="14.1" customHeight="1">
      <c r="A1137" s="137"/>
      <c r="B1137" s="139"/>
      <c r="C1137" s="140"/>
      <c r="D1137" s="130"/>
      <c r="E1137" s="130"/>
      <c r="F1137" s="130"/>
      <c r="G1137" s="131"/>
      <c r="H1137" s="119"/>
      <c r="I1137" s="119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</row>
    <row r="1138" spans="1:21" ht="14.1" customHeight="1">
      <c r="A1138" s="137"/>
      <c r="B1138" s="139"/>
      <c r="C1138" s="140"/>
      <c r="D1138" s="130"/>
      <c r="E1138" s="130"/>
      <c r="F1138" s="130"/>
      <c r="G1138" s="131"/>
      <c r="H1138" s="119"/>
      <c r="I1138" s="119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</row>
    <row r="1139" spans="1:21" ht="14.1" customHeight="1">
      <c r="A1139" s="137"/>
      <c r="B1139" s="139"/>
      <c r="C1139" s="140"/>
      <c r="D1139" s="130"/>
      <c r="E1139" s="130"/>
      <c r="F1139" s="130"/>
      <c r="G1139" s="131"/>
      <c r="H1139" s="119"/>
      <c r="I1139" s="119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</row>
    <row r="1140" spans="1:21" ht="14.1" customHeight="1">
      <c r="A1140" s="137"/>
      <c r="B1140" s="139"/>
      <c r="C1140" s="140"/>
      <c r="D1140" s="130"/>
      <c r="E1140" s="130"/>
      <c r="F1140" s="130"/>
      <c r="G1140" s="131"/>
      <c r="H1140" s="119"/>
      <c r="I1140" s="119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</row>
    <row r="1141" spans="1:21" ht="14.1" customHeight="1">
      <c r="A1141" s="137"/>
      <c r="B1141" s="139"/>
      <c r="C1141" s="140"/>
      <c r="D1141" s="130"/>
      <c r="E1141" s="130"/>
      <c r="F1141" s="130"/>
      <c r="G1141" s="131"/>
      <c r="H1141" s="119"/>
      <c r="I1141" s="119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</row>
    <row r="1142" spans="1:21" ht="14.1" customHeight="1">
      <c r="A1142" s="137"/>
      <c r="B1142" s="139"/>
      <c r="C1142" s="140"/>
      <c r="D1142" s="130"/>
      <c r="E1142" s="130"/>
      <c r="F1142" s="130"/>
      <c r="G1142" s="131"/>
      <c r="H1142" s="119"/>
      <c r="I1142" s="119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</row>
    <row r="1143" spans="1:21" ht="14.1" customHeight="1">
      <c r="A1143" s="137"/>
      <c r="B1143" s="139"/>
      <c r="C1143" s="140"/>
      <c r="D1143" s="130"/>
      <c r="E1143" s="130"/>
      <c r="F1143" s="130"/>
      <c r="G1143" s="131"/>
      <c r="H1143" s="119"/>
      <c r="I1143" s="119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</row>
    <row r="1144" spans="1:21" ht="14.1" customHeight="1">
      <c r="A1144" s="137"/>
      <c r="B1144" s="139"/>
      <c r="C1144" s="140"/>
      <c r="D1144" s="130"/>
      <c r="E1144" s="130"/>
      <c r="F1144" s="130"/>
      <c r="G1144" s="131"/>
      <c r="H1144" s="119"/>
      <c r="I1144" s="119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</row>
    <row r="1145" spans="1:21" ht="14.1" customHeight="1">
      <c r="A1145" s="137"/>
      <c r="B1145" s="139"/>
      <c r="C1145" s="140"/>
      <c r="D1145" s="130"/>
      <c r="E1145" s="130"/>
      <c r="F1145" s="130"/>
      <c r="G1145" s="131"/>
      <c r="H1145" s="119"/>
      <c r="I1145" s="119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</row>
    <row r="1146" spans="1:21" ht="14.1" customHeight="1">
      <c r="A1146" s="137"/>
      <c r="B1146" s="139"/>
      <c r="C1146" s="140"/>
      <c r="D1146" s="130"/>
      <c r="E1146" s="130"/>
      <c r="F1146" s="130"/>
      <c r="G1146" s="131"/>
      <c r="H1146" s="119"/>
      <c r="I1146" s="119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</row>
    <row r="1147" spans="1:21" ht="14.1" customHeight="1">
      <c r="A1147" s="137"/>
      <c r="B1147" s="139"/>
      <c r="C1147" s="140"/>
      <c r="D1147" s="130"/>
      <c r="E1147" s="130"/>
      <c r="F1147" s="130"/>
      <c r="G1147" s="131"/>
      <c r="H1147" s="119"/>
      <c r="I1147" s="119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</row>
    <row r="1148" spans="1:21" ht="14.1" customHeight="1">
      <c r="A1148" s="137"/>
      <c r="B1148" s="139"/>
      <c r="C1148" s="140"/>
      <c r="D1148" s="130"/>
      <c r="E1148" s="130"/>
      <c r="F1148" s="130"/>
      <c r="G1148" s="131"/>
      <c r="H1148" s="119"/>
      <c r="I1148" s="119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</row>
    <row r="1149" spans="1:21" ht="14.1" customHeight="1">
      <c r="A1149" s="137"/>
      <c r="B1149" s="139"/>
      <c r="C1149" s="140"/>
      <c r="D1149" s="130"/>
      <c r="E1149" s="130"/>
      <c r="F1149" s="130"/>
      <c r="G1149" s="131"/>
      <c r="H1149" s="119"/>
      <c r="I1149" s="119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</row>
    <row r="1150" spans="1:21" ht="14.1" customHeight="1">
      <c r="A1150" s="137"/>
      <c r="B1150" s="139"/>
      <c r="C1150" s="140"/>
      <c r="D1150" s="130"/>
      <c r="E1150" s="130"/>
      <c r="F1150" s="130"/>
      <c r="G1150" s="131"/>
      <c r="H1150" s="119"/>
      <c r="I1150" s="119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</row>
    <row r="1151" spans="1:21" ht="14.1" customHeight="1">
      <c r="A1151" s="137"/>
      <c r="B1151" s="139"/>
      <c r="C1151" s="140"/>
      <c r="D1151" s="130"/>
      <c r="E1151" s="130"/>
      <c r="F1151" s="130"/>
      <c r="G1151" s="131"/>
      <c r="H1151" s="119"/>
      <c r="I1151" s="119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</row>
    <row r="1152" spans="1:21" ht="14.1" customHeight="1">
      <c r="A1152" s="137"/>
      <c r="B1152" s="139"/>
      <c r="C1152" s="140"/>
      <c r="D1152" s="130"/>
      <c r="E1152" s="130"/>
      <c r="F1152" s="130"/>
      <c r="G1152" s="131"/>
      <c r="H1152" s="119"/>
      <c r="I1152" s="119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</row>
    <row r="1153" spans="1:21" ht="14.1" customHeight="1">
      <c r="A1153" s="137"/>
      <c r="B1153" s="139"/>
      <c r="C1153" s="140"/>
      <c r="D1153" s="130"/>
      <c r="E1153" s="130"/>
      <c r="F1153" s="130"/>
      <c r="G1153" s="131"/>
      <c r="H1153" s="119"/>
      <c r="I1153" s="119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</row>
    <row r="1154" spans="1:21" ht="14.1" customHeight="1">
      <c r="A1154" s="137"/>
      <c r="B1154" s="139"/>
      <c r="C1154" s="140"/>
      <c r="D1154" s="130"/>
      <c r="E1154" s="130"/>
      <c r="F1154" s="130"/>
      <c r="G1154" s="131"/>
      <c r="H1154" s="119"/>
      <c r="I1154" s="119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</row>
    <row r="1155" spans="1:21" ht="14.1" customHeight="1">
      <c r="A1155" s="137"/>
      <c r="B1155" s="139"/>
      <c r="C1155" s="140"/>
      <c r="D1155" s="130"/>
      <c r="E1155" s="130"/>
      <c r="F1155" s="130"/>
      <c r="G1155" s="131"/>
      <c r="H1155" s="119"/>
      <c r="I1155" s="119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</row>
    <row r="1156" spans="1:21" ht="14.1" customHeight="1">
      <c r="A1156" s="137"/>
      <c r="B1156" s="139"/>
      <c r="C1156" s="140"/>
      <c r="D1156" s="130"/>
      <c r="E1156" s="130"/>
      <c r="F1156" s="130"/>
      <c r="G1156" s="131"/>
      <c r="H1156" s="119"/>
      <c r="I1156" s="119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</row>
    <row r="1157" spans="1:21" ht="14.1" customHeight="1">
      <c r="A1157" s="137"/>
      <c r="B1157" s="139"/>
      <c r="C1157" s="140"/>
      <c r="D1157" s="130"/>
      <c r="E1157" s="130"/>
      <c r="F1157" s="130"/>
      <c r="G1157" s="131"/>
      <c r="H1157" s="119"/>
      <c r="I1157" s="119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</row>
    <row r="1158" spans="1:21" ht="14.1" customHeight="1">
      <c r="A1158" s="137"/>
      <c r="B1158" s="139"/>
      <c r="C1158" s="140"/>
      <c r="D1158" s="130"/>
      <c r="E1158" s="130"/>
      <c r="F1158" s="130"/>
      <c r="G1158" s="131"/>
      <c r="H1158" s="119"/>
      <c r="I1158" s="119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</row>
    <row r="1159" spans="1:21" ht="14.1" customHeight="1">
      <c r="A1159" s="137"/>
      <c r="B1159" s="139"/>
      <c r="C1159" s="140"/>
      <c r="D1159" s="130"/>
      <c r="E1159" s="130"/>
      <c r="F1159" s="130"/>
      <c r="G1159" s="131"/>
      <c r="H1159" s="119"/>
      <c r="I1159" s="119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</row>
    <row r="1160" spans="1:21" ht="14.1" customHeight="1">
      <c r="A1160" s="137"/>
      <c r="B1160" s="139"/>
      <c r="C1160" s="140"/>
      <c r="D1160" s="130"/>
      <c r="E1160" s="130"/>
      <c r="F1160" s="130"/>
      <c r="G1160" s="131"/>
      <c r="H1160" s="119"/>
      <c r="I1160" s="119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</row>
    <row r="1161" spans="1:21" ht="14.1" customHeight="1">
      <c r="A1161" s="137"/>
      <c r="B1161" s="139"/>
      <c r="C1161" s="140"/>
      <c r="D1161" s="130"/>
      <c r="E1161" s="130"/>
      <c r="F1161" s="130"/>
      <c r="G1161" s="131"/>
      <c r="H1161" s="119"/>
      <c r="I1161" s="119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</row>
    <row r="1162" spans="1:21" ht="14.1" customHeight="1">
      <c r="A1162" s="137"/>
      <c r="B1162" s="139"/>
      <c r="C1162" s="140"/>
      <c r="D1162" s="130"/>
      <c r="E1162" s="130"/>
      <c r="F1162" s="130"/>
      <c r="G1162" s="131"/>
      <c r="H1162" s="119"/>
      <c r="I1162" s="119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</row>
    <row r="1163" spans="1:21" ht="14.1" customHeight="1">
      <c r="A1163" s="137"/>
      <c r="B1163" s="139"/>
      <c r="C1163" s="140"/>
      <c r="D1163" s="130"/>
      <c r="E1163" s="130"/>
      <c r="F1163" s="130"/>
      <c r="G1163" s="131"/>
      <c r="H1163" s="119"/>
      <c r="I1163" s="119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</row>
    <row r="1164" spans="1:21" ht="14.1" customHeight="1">
      <c r="A1164" s="137"/>
      <c r="B1164" s="139"/>
      <c r="C1164" s="140"/>
      <c r="D1164" s="130"/>
      <c r="E1164" s="130"/>
      <c r="F1164" s="130"/>
      <c r="G1164" s="131"/>
      <c r="H1164" s="119"/>
      <c r="I1164" s="119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</row>
    <row r="1165" spans="1:21" ht="14.1" customHeight="1">
      <c r="A1165" s="137"/>
      <c r="B1165" s="139"/>
      <c r="C1165" s="140"/>
      <c r="D1165" s="130"/>
      <c r="E1165" s="130"/>
      <c r="F1165" s="130"/>
      <c r="G1165" s="131"/>
      <c r="H1165" s="119"/>
      <c r="I1165" s="119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</row>
    <row r="1166" spans="1:21" ht="14.1" customHeight="1">
      <c r="A1166" s="137"/>
      <c r="B1166" s="139"/>
      <c r="C1166" s="140"/>
      <c r="D1166" s="130"/>
      <c r="E1166" s="130"/>
      <c r="F1166" s="130"/>
      <c r="G1166" s="131"/>
      <c r="H1166" s="119"/>
      <c r="I1166" s="119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</row>
    <row r="1167" spans="1:21" ht="14.1" customHeight="1">
      <c r="A1167" s="137"/>
      <c r="B1167" s="139"/>
      <c r="C1167" s="140"/>
      <c r="D1167" s="130"/>
      <c r="E1167" s="130"/>
      <c r="F1167" s="130"/>
      <c r="G1167" s="131"/>
      <c r="H1167" s="119"/>
      <c r="I1167" s="119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</row>
    <row r="1168" spans="1:21" ht="14.1" customHeight="1">
      <c r="A1168" s="137"/>
      <c r="B1168" s="139"/>
      <c r="C1168" s="140"/>
      <c r="D1168" s="130"/>
      <c r="E1168" s="130"/>
      <c r="F1168" s="130"/>
      <c r="G1168" s="131"/>
      <c r="H1168" s="119"/>
      <c r="I1168" s="119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</row>
    <row r="1169" spans="1:21" ht="14.1" customHeight="1">
      <c r="A1169" s="137"/>
      <c r="B1169" s="139"/>
      <c r="C1169" s="140"/>
      <c r="D1169" s="130"/>
      <c r="E1169" s="130"/>
      <c r="F1169" s="130"/>
      <c r="G1169" s="131"/>
      <c r="H1169" s="119"/>
      <c r="I1169" s="119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</row>
    <row r="1170" spans="1:21" ht="14.1" customHeight="1">
      <c r="A1170" s="137"/>
      <c r="B1170" s="139"/>
      <c r="C1170" s="140"/>
      <c r="D1170" s="130"/>
      <c r="E1170" s="130"/>
      <c r="F1170" s="130"/>
      <c r="G1170" s="131"/>
      <c r="H1170" s="119"/>
      <c r="I1170" s="119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</row>
    <row r="1171" spans="1:21" ht="14.1" customHeight="1">
      <c r="A1171" s="137"/>
      <c r="B1171" s="139"/>
      <c r="C1171" s="140"/>
      <c r="D1171" s="130"/>
      <c r="E1171" s="130"/>
      <c r="F1171" s="130"/>
      <c r="G1171" s="131"/>
      <c r="H1171" s="119"/>
      <c r="I1171" s="119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</row>
    <row r="1172" spans="1:21" ht="14.1" customHeight="1">
      <c r="A1172" s="137"/>
      <c r="B1172" s="139"/>
      <c r="C1172" s="140"/>
      <c r="D1172" s="130"/>
      <c r="E1172" s="130"/>
      <c r="F1172" s="130"/>
      <c r="G1172" s="131"/>
      <c r="H1172" s="119"/>
      <c r="I1172" s="119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</row>
    <row r="1173" spans="1:21" ht="14.1" customHeight="1">
      <c r="A1173" s="137"/>
      <c r="B1173" s="139"/>
      <c r="C1173" s="140"/>
      <c r="D1173" s="130"/>
      <c r="E1173" s="130"/>
      <c r="F1173" s="130"/>
      <c r="G1173" s="131"/>
      <c r="H1173" s="119"/>
      <c r="I1173" s="119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</row>
    <row r="1174" spans="1:21" ht="14.1" customHeight="1">
      <c r="A1174" s="137"/>
      <c r="B1174" s="139"/>
      <c r="C1174" s="140"/>
      <c r="D1174" s="130"/>
      <c r="E1174" s="130"/>
      <c r="F1174" s="130"/>
      <c r="G1174" s="131"/>
      <c r="H1174" s="119"/>
      <c r="I1174" s="119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</row>
    <row r="1175" spans="1:21" ht="14.1" customHeight="1">
      <c r="A1175" s="137"/>
      <c r="B1175" s="139"/>
      <c r="C1175" s="140"/>
      <c r="D1175" s="130"/>
      <c r="E1175" s="130"/>
      <c r="F1175" s="130"/>
      <c r="G1175" s="131"/>
      <c r="H1175" s="119"/>
      <c r="I1175" s="119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</row>
    <row r="1176" spans="1:21" ht="14.1" customHeight="1">
      <c r="A1176" s="137"/>
      <c r="B1176" s="139"/>
      <c r="C1176" s="140"/>
      <c r="D1176" s="130"/>
      <c r="E1176" s="130"/>
      <c r="F1176" s="130"/>
      <c r="G1176" s="131"/>
      <c r="H1176" s="119"/>
      <c r="I1176" s="119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</row>
    <row r="1177" spans="1:21" ht="14.1" customHeight="1">
      <c r="A1177" s="137"/>
      <c r="B1177" s="139"/>
      <c r="C1177" s="140"/>
      <c r="D1177" s="130"/>
      <c r="E1177" s="130"/>
      <c r="F1177" s="130"/>
      <c r="G1177" s="131"/>
      <c r="H1177" s="119"/>
      <c r="I1177" s="119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</row>
    <row r="1178" spans="1:21" ht="14.1" customHeight="1">
      <c r="A1178" s="137"/>
      <c r="B1178" s="139"/>
      <c r="C1178" s="141"/>
      <c r="D1178" s="142"/>
      <c r="E1178" s="142"/>
      <c r="F1178" s="142"/>
      <c r="G1178" s="143"/>
      <c r="H1178" s="119"/>
      <c r="I1178" s="119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</row>
    <row r="1179" spans="1:21" ht="14.1" customHeight="1">
      <c r="A1179" s="119"/>
      <c r="B1179" s="139"/>
      <c r="C1179" s="107"/>
      <c r="D1179" s="144"/>
      <c r="E1179" s="109"/>
      <c r="F1179" s="109"/>
      <c r="G1179" s="145"/>
      <c r="H1179" s="118"/>
      <c r="I1179" s="119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</row>
    <row r="1180" spans="1:21" ht="14.65" customHeight="1">
      <c r="A1180" s="119"/>
      <c r="B1180" s="139"/>
      <c r="C1180" s="115"/>
      <c r="D1180" s="123"/>
      <c r="E1180" s="117"/>
      <c r="F1180" s="117"/>
      <c r="G1180" s="124"/>
      <c r="H1180" s="118"/>
      <c r="I1180" s="119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</row>
    <row r="1181" spans="1:21" ht="14.65" customHeight="1">
      <c r="A1181" s="119"/>
      <c r="B1181" s="139"/>
      <c r="C1181" s="115"/>
      <c r="D1181" s="123"/>
      <c r="E1181" s="117"/>
      <c r="F1181" s="117"/>
      <c r="G1181" s="124"/>
      <c r="H1181" s="118"/>
      <c r="I1181" s="119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</row>
    <row r="1182" spans="1:21" ht="14.65" customHeight="1">
      <c r="A1182" s="119"/>
      <c r="B1182" s="139"/>
      <c r="C1182" s="115"/>
      <c r="D1182" s="123"/>
      <c r="E1182" s="117"/>
      <c r="F1182" s="117"/>
      <c r="G1182" s="124"/>
      <c r="H1182" s="118"/>
      <c r="I1182" s="119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</row>
    <row r="1183" spans="1:21" ht="14.65" customHeight="1">
      <c r="A1183" s="119"/>
      <c r="B1183" s="139"/>
      <c r="C1183" s="115"/>
      <c r="D1183" s="123"/>
      <c r="E1183" s="117"/>
      <c r="F1183" s="117"/>
      <c r="G1183" s="124"/>
      <c r="H1183" s="118"/>
      <c r="I1183" s="119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</row>
    <row r="1184" spans="1:21" ht="14.65" customHeight="1">
      <c r="A1184" s="119"/>
      <c r="B1184" s="139"/>
      <c r="C1184" s="115"/>
      <c r="D1184" s="123"/>
      <c r="E1184" s="117"/>
      <c r="F1184" s="117"/>
      <c r="G1184" s="124"/>
      <c r="H1184" s="118"/>
      <c r="I1184" s="119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</row>
    <row r="1185" spans="1:21" ht="14.65" customHeight="1">
      <c r="A1185" s="119"/>
      <c r="B1185" s="139"/>
      <c r="C1185" s="115"/>
      <c r="D1185" s="123"/>
      <c r="E1185" s="117"/>
      <c r="F1185" s="117"/>
      <c r="G1185" s="124"/>
      <c r="H1185" s="118"/>
      <c r="I1185" s="119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</row>
    <row r="1186" spans="1:21" ht="14.65" customHeight="1">
      <c r="A1186" s="119"/>
      <c r="B1186" s="139"/>
      <c r="C1186" s="115"/>
      <c r="D1186" s="123"/>
      <c r="E1186" s="117"/>
      <c r="F1186" s="117"/>
      <c r="G1186" s="124"/>
      <c r="H1186" s="118"/>
      <c r="I1186" s="119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</row>
    <row r="1187" spans="1:21" ht="14.65" customHeight="1">
      <c r="A1187" s="119"/>
      <c r="B1187" s="139"/>
      <c r="C1187" s="115"/>
      <c r="D1187" s="123"/>
      <c r="E1187" s="117"/>
      <c r="F1187" s="117"/>
      <c r="G1187" s="124"/>
      <c r="H1187" s="118"/>
      <c r="I1187" s="119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</row>
    <row r="1188" spans="1:21" ht="14.65" customHeight="1">
      <c r="A1188" s="119"/>
      <c r="B1188" s="139"/>
      <c r="C1188" s="115"/>
      <c r="D1188" s="123"/>
      <c r="E1188" s="117"/>
      <c r="F1188" s="117"/>
      <c r="G1188" s="124"/>
      <c r="H1188" s="118"/>
      <c r="I1188" s="119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</row>
    <row r="1189" spans="1:21" ht="14.65" customHeight="1">
      <c r="A1189" s="119"/>
      <c r="B1189" s="139"/>
      <c r="C1189" s="115"/>
      <c r="D1189" s="123"/>
      <c r="E1189" s="117"/>
      <c r="F1189" s="117"/>
      <c r="G1189" s="124"/>
      <c r="H1189" s="118"/>
      <c r="I1189" s="119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</row>
    <row r="1190" spans="1:21" ht="14.65" customHeight="1">
      <c r="A1190" s="119"/>
      <c r="B1190" s="139"/>
      <c r="C1190" s="115"/>
      <c r="D1190" s="123"/>
      <c r="E1190" s="117"/>
      <c r="F1190" s="117"/>
      <c r="G1190" s="124"/>
      <c r="H1190" s="118"/>
      <c r="I1190" s="119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</row>
    <row r="1191" spans="1:21" ht="14.65" customHeight="1">
      <c r="A1191" s="119"/>
      <c r="B1191" s="139"/>
      <c r="C1191" s="115"/>
      <c r="D1191" s="123"/>
      <c r="E1191" s="117"/>
      <c r="F1191" s="117"/>
      <c r="G1191" s="124"/>
      <c r="H1191" s="118"/>
      <c r="I1191" s="119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</row>
    <row r="1192" spans="1:21" ht="14.65" customHeight="1">
      <c r="A1192" s="119"/>
      <c r="B1192" s="139"/>
      <c r="C1192" s="115"/>
      <c r="D1192" s="123"/>
      <c r="E1192" s="117"/>
      <c r="F1192" s="117"/>
      <c r="G1192" s="124"/>
      <c r="H1192" s="118"/>
      <c r="I1192" s="119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</row>
    <row r="1193" spans="1:21" ht="14.65" customHeight="1">
      <c r="A1193" s="119"/>
      <c r="B1193" s="139"/>
      <c r="C1193" s="115"/>
      <c r="D1193" s="123"/>
      <c r="E1193" s="117"/>
      <c r="F1193" s="117"/>
      <c r="G1193" s="124"/>
      <c r="H1193" s="118"/>
      <c r="I1193" s="119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</row>
    <row r="1194" spans="1:21" ht="14.65" customHeight="1">
      <c r="A1194" s="119"/>
      <c r="B1194" s="139"/>
      <c r="C1194" s="115"/>
      <c r="D1194" s="123"/>
      <c r="E1194" s="117"/>
      <c r="F1194" s="117"/>
      <c r="G1194" s="124"/>
      <c r="H1194" s="118"/>
      <c r="I1194" s="119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</row>
    <row r="1195" spans="1:21" ht="14.65" customHeight="1">
      <c r="A1195" s="119"/>
      <c r="B1195" s="139"/>
      <c r="C1195" s="115"/>
      <c r="D1195" s="123"/>
      <c r="E1195" s="117"/>
      <c r="F1195" s="117"/>
      <c r="G1195" s="124"/>
      <c r="H1195" s="118"/>
      <c r="I1195" s="119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</row>
    <row r="1196" spans="1:21" ht="14.65" customHeight="1">
      <c r="A1196" s="119"/>
      <c r="B1196" s="139"/>
      <c r="C1196" s="115"/>
      <c r="D1196" s="123"/>
      <c r="E1196" s="117"/>
      <c r="F1196" s="117"/>
      <c r="G1196" s="124"/>
      <c r="H1196" s="118"/>
      <c r="I1196" s="119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</row>
    <row r="1197" spans="1:21" ht="14.65" customHeight="1">
      <c r="A1197" s="119"/>
      <c r="B1197" s="139"/>
      <c r="C1197" s="115"/>
      <c r="D1197" s="123"/>
      <c r="E1197" s="117"/>
      <c r="F1197" s="117"/>
      <c r="G1197" s="124"/>
      <c r="H1197" s="118"/>
      <c r="I1197" s="119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</row>
    <row r="1198" spans="1:21" ht="14.65" customHeight="1">
      <c r="A1198" s="119"/>
      <c r="B1198" s="139"/>
      <c r="C1198" s="115"/>
      <c r="D1198" s="123"/>
      <c r="E1198" s="117"/>
      <c r="F1198" s="117"/>
      <c r="G1198" s="124"/>
      <c r="H1198" s="118"/>
      <c r="I1198" s="119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</row>
    <row r="1199" spans="1:21" ht="14.65" customHeight="1">
      <c r="A1199" s="119"/>
      <c r="B1199" s="139"/>
      <c r="C1199" s="115"/>
      <c r="D1199" s="123"/>
      <c r="E1199" s="117"/>
      <c r="F1199" s="117"/>
      <c r="G1199" s="124"/>
      <c r="H1199" s="118"/>
      <c r="I1199" s="119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</row>
    <row r="1200" spans="1:21" ht="14.65" customHeight="1">
      <c r="A1200" s="119"/>
      <c r="B1200" s="139"/>
      <c r="C1200" s="115"/>
      <c r="D1200" s="123"/>
      <c r="E1200" s="117"/>
      <c r="F1200" s="117"/>
      <c r="G1200" s="124"/>
      <c r="H1200" s="118"/>
      <c r="I1200" s="119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</row>
    <row r="1201" spans="1:21" ht="14.65" customHeight="1">
      <c r="A1201" s="119"/>
      <c r="B1201" s="139"/>
      <c r="C1201" s="115"/>
      <c r="D1201" s="123"/>
      <c r="E1201" s="117"/>
      <c r="F1201" s="117"/>
      <c r="G1201" s="124"/>
      <c r="H1201" s="118"/>
      <c r="I1201" s="119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</row>
    <row r="1202" spans="1:21" ht="14.65" customHeight="1">
      <c r="A1202" s="119"/>
      <c r="B1202" s="139"/>
      <c r="C1202" s="115"/>
      <c r="D1202" s="123"/>
      <c r="E1202" s="117"/>
      <c r="F1202" s="117"/>
      <c r="G1202" s="124"/>
      <c r="H1202" s="118"/>
      <c r="I1202" s="119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</row>
    <row r="1203" spans="1:21" ht="14.65" customHeight="1">
      <c r="A1203" s="119"/>
      <c r="B1203" s="139"/>
      <c r="C1203" s="115"/>
      <c r="D1203" s="123"/>
      <c r="E1203" s="117"/>
      <c r="F1203" s="117"/>
      <c r="G1203" s="124"/>
      <c r="H1203" s="118"/>
      <c r="I1203" s="119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</row>
    <row r="1204" spans="1:21" ht="14.65" customHeight="1">
      <c r="A1204" s="119"/>
      <c r="B1204" s="139"/>
      <c r="C1204" s="115"/>
      <c r="D1204" s="123"/>
      <c r="E1204" s="117"/>
      <c r="F1204" s="117"/>
      <c r="G1204" s="124"/>
      <c r="H1204" s="118"/>
      <c r="I1204" s="119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</row>
    <row r="1205" spans="1:21" ht="14.65" customHeight="1">
      <c r="A1205" s="119"/>
      <c r="B1205" s="139"/>
      <c r="C1205" s="115"/>
      <c r="D1205" s="123"/>
      <c r="E1205" s="117"/>
      <c r="F1205" s="117"/>
      <c r="G1205" s="124"/>
      <c r="H1205" s="118"/>
      <c r="I1205" s="119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</row>
    <row r="1206" spans="1:21" ht="14.65" customHeight="1">
      <c r="A1206" s="119"/>
      <c r="B1206" s="139"/>
      <c r="C1206" s="115"/>
      <c r="D1206" s="123"/>
      <c r="E1206" s="117"/>
      <c r="F1206" s="117"/>
      <c r="G1206" s="124"/>
      <c r="H1206" s="118"/>
      <c r="I1206" s="119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</row>
    <row r="1207" spans="1:21" ht="14.65" customHeight="1">
      <c r="A1207" s="119"/>
      <c r="B1207" s="139"/>
      <c r="C1207" s="115"/>
      <c r="D1207" s="123"/>
      <c r="E1207" s="117"/>
      <c r="F1207" s="117"/>
      <c r="G1207" s="124"/>
      <c r="H1207" s="118"/>
      <c r="I1207" s="119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</row>
    <row r="1208" spans="1:21" ht="14.65" customHeight="1">
      <c r="A1208" s="119"/>
      <c r="B1208" s="139"/>
      <c r="C1208" s="115"/>
      <c r="D1208" s="123"/>
      <c r="E1208" s="117"/>
      <c r="F1208" s="117"/>
      <c r="G1208" s="124"/>
      <c r="H1208" s="118"/>
      <c r="I1208" s="119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</row>
    <row r="1209" spans="1:21" ht="14.65" customHeight="1">
      <c r="A1209" s="119"/>
      <c r="B1209" s="139"/>
      <c r="C1209" s="115"/>
      <c r="D1209" s="123"/>
      <c r="E1209" s="117"/>
      <c r="F1209" s="117"/>
      <c r="G1209" s="124"/>
      <c r="H1209" s="118"/>
      <c r="I1209" s="119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</row>
  </sheetData>
  <mergeCells count="32">
    <mergeCell ref="G286:G289"/>
    <mergeCell ref="A75:A84"/>
    <mergeCell ref="A283:B283"/>
    <mergeCell ref="A1:B1"/>
    <mergeCell ref="F1:H1"/>
    <mergeCell ref="A2:B2"/>
    <mergeCell ref="A279:B279"/>
    <mergeCell ref="A45:B45"/>
    <mergeCell ref="A92:A104"/>
    <mergeCell ref="A46:A52"/>
    <mergeCell ref="C1:E1"/>
    <mergeCell ref="A70:A73"/>
    <mergeCell ref="A12:B12"/>
    <mergeCell ref="A106:A239"/>
    <mergeCell ref="A3:A11"/>
    <mergeCell ref="A272:A278"/>
    <mergeCell ref="A13:A15"/>
    <mergeCell ref="A243:B243"/>
    <mergeCell ref="A105:B105"/>
    <mergeCell ref="A271:B271"/>
    <mergeCell ref="A87:A90"/>
    <mergeCell ref="A91:B91"/>
    <mergeCell ref="A22:A44"/>
    <mergeCell ref="A69:B69"/>
    <mergeCell ref="A74:B74"/>
    <mergeCell ref="A53:B53"/>
    <mergeCell ref="A85:B85"/>
    <mergeCell ref="A16:B16"/>
    <mergeCell ref="A17:A20"/>
    <mergeCell ref="A245:A270"/>
    <mergeCell ref="A54:A68"/>
    <mergeCell ref="A21:B21"/>
  </mergeCells>
  <conditionalFormatting sqref="F149 F194">
    <cfRule type="cellIs" dxfId="0" priority="1" stopIfTrue="1" operator="lessThan">
      <formula>0</formula>
    </cfRule>
  </conditionalFormatting>
  <printOptions headings="1" gridLines="1"/>
  <pageMargins left="0.25" right="0.25" top="0.75" bottom="0.75" header="0.3" footer="0.3"/>
  <pageSetup scale="65" orientation="landscape" horizontalDpi="4294967293" r:id="rId1"/>
  <headerFooter>
    <oddHeader>&amp;L&amp;"Helvetica Neue,Regular"&amp;12&amp;K000000&amp;P&amp;C&amp;"Helvetica Neue,Bold"&amp;18MLKing &amp;K0000002019 Approved Budget&amp;R&amp;K00000012/15/2018</oddHeader>
    <oddFooter>&amp;L&amp;"Helvetica Neue,Regular"&amp;12&amp;K000000&amp;P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1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16.28515625" defaultRowHeight="13.5" customHeight="1"/>
  <cols>
    <col min="1" max="256" width="16.28515625" style="146" customWidth="1"/>
  </cols>
  <sheetData>
    <row r="1" spans="1:5" ht="14.65" customHeight="1">
      <c r="A1" s="485" t="s">
        <v>226</v>
      </c>
      <c r="B1" s="485"/>
      <c r="C1" s="485"/>
      <c r="D1" s="485"/>
      <c r="E1" s="485"/>
    </row>
    <row r="2" spans="1:5" ht="13.15" customHeight="1">
      <c r="A2" s="147"/>
      <c r="B2" s="147"/>
      <c r="C2" s="147"/>
      <c r="D2" s="147"/>
      <c r="E2" s="147"/>
    </row>
    <row r="3" spans="1:5" ht="13.15" customHeight="1">
      <c r="A3" s="148"/>
      <c r="B3" s="149"/>
      <c r="C3" s="150"/>
      <c r="D3" s="150"/>
      <c r="E3" s="150"/>
    </row>
    <row r="4" spans="1:5" ht="12.95" customHeight="1">
      <c r="A4" s="151"/>
      <c r="B4" s="152"/>
      <c r="C4" s="153"/>
      <c r="D4" s="153"/>
      <c r="E4" s="153"/>
    </row>
    <row r="5" spans="1:5" ht="12.95" customHeight="1">
      <c r="A5" s="151"/>
      <c r="B5" s="152"/>
      <c r="C5" s="153"/>
      <c r="D5" s="153"/>
      <c r="E5" s="153"/>
    </row>
    <row r="6" spans="1:5" ht="12.95" customHeight="1">
      <c r="A6" s="151"/>
      <c r="B6" s="152"/>
      <c r="C6" s="153"/>
      <c r="D6" s="153"/>
      <c r="E6" s="153"/>
    </row>
    <row r="7" spans="1:5" ht="12.95" customHeight="1">
      <c r="A7" s="151"/>
      <c r="B7" s="152"/>
      <c r="C7" s="153"/>
      <c r="D7" s="153"/>
      <c r="E7" s="153"/>
    </row>
    <row r="8" spans="1:5" ht="12.95" customHeight="1">
      <c r="A8" s="151"/>
      <c r="B8" s="152"/>
      <c r="C8" s="153"/>
      <c r="D8" s="153"/>
      <c r="E8" s="153"/>
    </row>
    <row r="9" spans="1:5" ht="12.95" customHeight="1">
      <c r="A9" s="151"/>
      <c r="B9" s="152"/>
      <c r="C9" s="153"/>
      <c r="D9" s="153"/>
      <c r="E9" s="153"/>
    </row>
    <row r="10" spans="1:5" ht="12.95" customHeight="1">
      <c r="A10" s="151"/>
      <c r="B10" s="152"/>
      <c r="C10" s="153"/>
      <c r="D10" s="153"/>
      <c r="E10" s="153"/>
    </row>
    <row r="11" spans="1:5" ht="12.95" customHeight="1">
      <c r="A11" s="151"/>
      <c r="B11" s="152"/>
      <c r="C11" s="153"/>
      <c r="D11" s="153"/>
      <c r="E11" s="153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11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16.28515625" defaultRowHeight="13.5" customHeight="1"/>
  <cols>
    <col min="1" max="256" width="16.28515625" style="154" customWidth="1"/>
  </cols>
  <sheetData>
    <row r="1" spans="1:5" ht="14.65" customHeight="1">
      <c r="A1" s="485" t="s">
        <v>226</v>
      </c>
      <c r="B1" s="485"/>
      <c r="C1" s="485"/>
      <c r="D1" s="485"/>
      <c r="E1" s="485"/>
    </row>
    <row r="2" spans="1:5" ht="13.15" customHeight="1">
      <c r="A2" s="147"/>
      <c r="B2" s="147"/>
      <c r="C2" s="147"/>
      <c r="D2" s="147"/>
      <c r="E2" s="147"/>
    </row>
    <row r="3" spans="1:5" ht="13.15" customHeight="1">
      <c r="A3" s="148"/>
      <c r="B3" s="149"/>
      <c r="C3" s="150"/>
      <c r="D3" s="150"/>
      <c r="E3" s="150"/>
    </row>
    <row r="4" spans="1:5" ht="12.95" customHeight="1">
      <c r="A4" s="151"/>
      <c r="B4" s="152"/>
      <c r="C4" s="153"/>
      <c r="D4" s="153"/>
      <c r="E4" s="153"/>
    </row>
    <row r="5" spans="1:5" ht="12.95" customHeight="1">
      <c r="A5" s="151"/>
      <c r="B5" s="152"/>
      <c r="C5" s="153"/>
      <c r="D5" s="153"/>
      <c r="E5" s="153"/>
    </row>
    <row r="6" spans="1:5" ht="12.95" customHeight="1">
      <c r="A6" s="151"/>
      <c r="B6" s="152"/>
      <c r="C6" s="153"/>
      <c r="D6" s="153"/>
      <c r="E6" s="153"/>
    </row>
    <row r="7" spans="1:5" ht="12.95" customHeight="1">
      <c r="A7" s="151"/>
      <c r="B7" s="152"/>
      <c r="C7" s="153"/>
      <c r="D7" s="153"/>
      <c r="E7" s="153"/>
    </row>
    <row r="8" spans="1:5" ht="12.95" customHeight="1">
      <c r="A8" s="151"/>
      <c r="B8" s="152"/>
      <c r="C8" s="153"/>
      <c r="D8" s="153"/>
      <c r="E8" s="153"/>
    </row>
    <row r="9" spans="1:5" ht="12.95" customHeight="1">
      <c r="A9" s="151"/>
      <c r="B9" s="152"/>
      <c r="C9" s="153"/>
      <c r="D9" s="153"/>
      <c r="E9" s="153"/>
    </row>
    <row r="10" spans="1:5" ht="12.95" customHeight="1">
      <c r="A10" s="151"/>
      <c r="B10" s="152"/>
      <c r="C10" s="153"/>
      <c r="D10" s="153"/>
      <c r="E10" s="153"/>
    </row>
    <row r="11" spans="1:5" ht="12.95" customHeight="1">
      <c r="A11" s="151"/>
      <c r="B11" s="152"/>
      <c r="C11" s="153"/>
      <c r="D11" s="153"/>
      <c r="E11" s="153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1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16.28515625" defaultRowHeight="13.5" customHeight="1"/>
  <cols>
    <col min="1" max="256" width="16.28515625" style="155" customWidth="1"/>
  </cols>
  <sheetData>
    <row r="1" spans="1:5" ht="14.65" customHeight="1">
      <c r="A1" s="485" t="s">
        <v>226</v>
      </c>
      <c r="B1" s="485"/>
      <c r="C1" s="485"/>
      <c r="D1" s="485"/>
      <c r="E1" s="485"/>
    </row>
    <row r="2" spans="1:5" ht="13.15" customHeight="1">
      <c r="A2" s="147"/>
      <c r="B2" s="147"/>
      <c r="C2" s="147"/>
      <c r="D2" s="147"/>
      <c r="E2" s="147"/>
    </row>
    <row r="3" spans="1:5" ht="13.15" customHeight="1">
      <c r="A3" s="148"/>
      <c r="B3" s="149"/>
      <c r="C3" s="150"/>
      <c r="D3" s="150"/>
      <c r="E3" s="150"/>
    </row>
    <row r="4" spans="1:5" ht="12.95" customHeight="1">
      <c r="A4" s="151"/>
      <c r="B4" s="152"/>
      <c r="C4" s="153"/>
      <c r="D4" s="153"/>
      <c r="E4" s="153"/>
    </row>
    <row r="5" spans="1:5" ht="12.95" customHeight="1">
      <c r="A5" s="151"/>
      <c r="B5" s="152"/>
      <c r="C5" s="153"/>
      <c r="D5" s="153"/>
      <c r="E5" s="153"/>
    </row>
    <row r="6" spans="1:5" ht="12.95" customHeight="1">
      <c r="A6" s="151"/>
      <c r="B6" s="152"/>
      <c r="C6" s="153"/>
      <c r="D6" s="153"/>
      <c r="E6" s="153"/>
    </row>
    <row r="7" spans="1:5" ht="12.95" customHeight="1">
      <c r="A7" s="151"/>
      <c r="B7" s="152"/>
      <c r="C7" s="153"/>
      <c r="D7" s="153"/>
      <c r="E7" s="153"/>
    </row>
    <row r="8" spans="1:5" ht="12.95" customHeight="1">
      <c r="A8" s="151"/>
      <c r="B8" s="152"/>
      <c r="C8" s="153"/>
      <c r="D8" s="153"/>
      <c r="E8" s="153"/>
    </row>
    <row r="9" spans="1:5" ht="12.95" customHeight="1">
      <c r="A9" s="151"/>
      <c r="B9" s="152"/>
      <c r="C9" s="153"/>
      <c r="D9" s="153"/>
      <c r="E9" s="153"/>
    </row>
    <row r="10" spans="1:5" ht="12.95" customHeight="1">
      <c r="A10" s="151"/>
      <c r="B10" s="152"/>
      <c r="C10" s="153"/>
      <c r="D10" s="153"/>
      <c r="E10" s="153"/>
    </row>
    <row r="11" spans="1:5" ht="12.95" customHeight="1">
      <c r="A11" s="151"/>
      <c r="B11" s="152"/>
      <c r="C11" s="153"/>
      <c r="D11" s="153"/>
      <c r="E11" s="153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35"/>
  <sheetViews>
    <sheetView showGridLines="0" workbookViewId="0"/>
  </sheetViews>
  <sheetFormatPr defaultColWidth="8.85546875" defaultRowHeight="13.15" customHeight="1"/>
  <cols>
    <col min="1" max="1" width="25.85546875" style="156" customWidth="1"/>
    <col min="2" max="256" width="8.85546875" style="156" customWidth="1"/>
  </cols>
  <sheetData>
    <row r="1" spans="1:19" ht="13.15" customHeight="1">
      <c r="A1" s="119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3.15" customHeight="1">
      <c r="A2" s="119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3.15" customHeight="1">
      <c r="A3" s="119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3.15" customHeight="1">
      <c r="A4" s="11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3.15" customHeight="1">
      <c r="A5" s="11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3.15" customHeight="1">
      <c r="A6" s="119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3.15" customHeight="1">
      <c r="A7" s="119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3.15" customHeight="1">
      <c r="A8" s="119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13.15" customHeight="1">
      <c r="A9" s="119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3.15" customHeight="1">
      <c r="A10" s="119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3.15" customHeight="1">
      <c r="A11" s="119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13.15" customHeight="1">
      <c r="A12" s="11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13.15" customHeight="1">
      <c r="A13" s="11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13.15" customHeight="1">
      <c r="A14" s="11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13.15" customHeight="1">
      <c r="A15" s="11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3.15" customHeight="1">
      <c r="A16" s="157" t="s">
        <v>25</v>
      </c>
      <c r="B16" s="158">
        <v>79500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13.15" customHeight="1">
      <c r="A17" s="157" t="s">
        <v>227</v>
      </c>
      <c r="B17" s="158">
        <v>32800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13.15" customHeight="1">
      <c r="A18" s="157" t="s">
        <v>51</v>
      </c>
      <c r="B18" s="158">
        <v>34050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3.15" customHeight="1">
      <c r="A19" s="157" t="s">
        <v>73</v>
      </c>
      <c r="B19" s="158">
        <v>22000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3.15" customHeight="1">
      <c r="A20" s="157" t="s">
        <v>88</v>
      </c>
      <c r="B20" s="158">
        <v>67770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3.15" customHeight="1">
      <c r="A21" s="157" t="s">
        <v>228</v>
      </c>
      <c r="B21" s="158">
        <v>62205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3.15" customHeight="1">
      <c r="A22" s="157" t="s">
        <v>229</v>
      </c>
      <c r="B22" s="158">
        <v>13200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3.15" customHeight="1">
      <c r="A23" s="119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3.15" customHeight="1">
      <c r="A24" s="119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3.15" customHeight="1">
      <c r="A25" s="119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3.15" customHeight="1">
      <c r="A26" s="119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3.15" customHeight="1">
      <c r="A27" s="119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3.15" customHeight="1">
      <c r="A28" s="119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3.15" customHeight="1">
      <c r="A29" s="119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3.15" customHeight="1">
      <c r="A30" s="119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3.15" customHeight="1">
      <c r="A31" s="119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3.15" customHeight="1">
      <c r="A32" s="11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3.15" customHeight="1">
      <c r="A33" s="119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3.15" customHeight="1">
      <c r="A34" s="119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3.15" customHeight="1">
      <c r="A35" s="119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</sheetData>
  <pageMargins left="0.7" right="0.7" top="0.75" bottom="0.75" header="0.3" footer="0.3"/>
  <pageSetup orientation="landscape"/>
  <headerFooter>
    <oddFooter>&amp;C&amp;"Helvetica Neue,Regular"&amp;12&amp;K000000&amp;P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0"/>
  <sheetViews>
    <sheetView showGridLines="0" workbookViewId="0"/>
  </sheetViews>
  <sheetFormatPr defaultColWidth="8.85546875" defaultRowHeight="13.15" customHeight="1"/>
  <cols>
    <col min="1" max="256" width="8.85546875" style="159" customWidth="1"/>
  </cols>
  <sheetData>
    <row r="1" spans="1:5" ht="13.7" customHeight="1">
      <c r="A1" s="4"/>
      <c r="B1" s="4"/>
      <c r="C1" s="4"/>
      <c r="D1" s="4"/>
      <c r="E1" s="4"/>
    </row>
    <row r="2" spans="1:5" ht="13.7" customHeight="1">
      <c r="A2" s="4"/>
      <c r="B2" s="4"/>
      <c r="C2" s="4"/>
      <c r="D2" s="4"/>
      <c r="E2" s="4"/>
    </row>
    <row r="3" spans="1:5" ht="13.7" customHeight="1">
      <c r="A3" s="4"/>
      <c r="B3" s="4"/>
      <c r="C3" s="4"/>
      <c r="D3" s="4"/>
      <c r="E3" s="4"/>
    </row>
    <row r="4" spans="1:5" ht="13.7" customHeight="1">
      <c r="A4" s="4"/>
      <c r="B4" s="4"/>
      <c r="C4" s="4"/>
      <c r="D4" s="4"/>
      <c r="E4" s="4"/>
    </row>
    <row r="5" spans="1:5" ht="13.7" customHeight="1">
      <c r="A5" s="4"/>
      <c r="B5" s="4"/>
      <c r="C5" s="4"/>
      <c r="D5" s="4"/>
      <c r="E5" s="4"/>
    </row>
    <row r="6" spans="1:5" ht="13.7" customHeight="1">
      <c r="A6" s="4"/>
      <c r="B6" s="4"/>
      <c r="C6" s="4"/>
      <c r="D6" s="4"/>
      <c r="E6" s="4"/>
    </row>
    <row r="7" spans="1:5" ht="13.7" customHeight="1">
      <c r="A7" s="4"/>
      <c r="B7" s="4"/>
      <c r="C7" s="4"/>
      <c r="D7" s="4"/>
      <c r="E7" s="4"/>
    </row>
    <row r="8" spans="1:5" ht="13.7" customHeight="1">
      <c r="A8" s="4"/>
      <c r="B8" s="4"/>
      <c r="C8" s="4"/>
      <c r="D8" s="4"/>
      <c r="E8" s="4"/>
    </row>
    <row r="9" spans="1:5" ht="13.7" customHeight="1">
      <c r="A9" s="4"/>
      <c r="B9" s="4"/>
      <c r="C9" s="4"/>
      <c r="D9" s="4"/>
      <c r="E9" s="4"/>
    </row>
    <row r="10" spans="1:5" ht="13.7" customHeight="1">
      <c r="A10" s="4"/>
      <c r="B10" s="4"/>
      <c r="C10" s="4"/>
      <c r="D10" s="4"/>
      <c r="E10" s="4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budget 2019</vt:lpstr>
      <vt:lpstr>Sheet 1</vt:lpstr>
      <vt:lpstr>Sheet 2</vt:lpstr>
      <vt:lpstr>Sheet 3</vt:lpstr>
      <vt:lpstr>mission</vt:lpstr>
      <vt:lpstr>Sheet1</vt:lpstr>
      <vt:lpstr>'budget 2019'!Print_Area</vt:lpstr>
      <vt:lpstr>'budget 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Flavors</dc:creator>
  <cp:lastModifiedBy>Owner</cp:lastModifiedBy>
  <cp:lastPrinted>2018-12-17T20:28:04Z</cp:lastPrinted>
  <dcterms:created xsi:type="dcterms:W3CDTF">2018-10-08T17:03:26Z</dcterms:created>
  <dcterms:modified xsi:type="dcterms:W3CDTF">2018-12-17T20:29:12Z</dcterms:modified>
</cp:coreProperties>
</file>